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VASU\Downloads\"/>
    </mc:Choice>
  </mc:AlternateContent>
  <xr:revisionPtr revIDLastSave="0" documentId="13_ncr:1_{5B976A9F-178E-45FE-A03B-49A7007A2065}" xr6:coauthVersionLast="47" xr6:coauthVersionMax="47" xr10:uidLastSave="{00000000-0000-0000-0000-000000000000}"/>
  <workbookProtection workbookAlgorithmName="SHA-512" workbookHashValue="5w8qjLdUpXKkgprCDkkh9F0v2xMqbcs9RZLNCBnF8k4yULPppfMQr5CrmJFd2anQbb3+AzcP/TeF8z4zGK4m2A==" workbookSaltValue="F5eIn7QTzOajx+jCMzRuig==" workbookSpinCount="100000" lockStructure="1"/>
  <bookViews>
    <workbookView xWindow="-120" yWindow="-120" windowWidth="29040" windowHeight="15720" tabRatio="935" activeTab="1" xr2:uid="{00000000-000D-0000-FFFF-FFFF00000000}"/>
  </bookViews>
  <sheets>
    <sheet name="Instructions" sheetId="15" r:id="rId1"/>
    <sheet name="Form-A (1 to 9 Grade)" sheetId="1" r:id="rId2"/>
    <sheet name="Arrear 1 to 9 Grade" sheetId="3" state="hidden" r:id="rId3"/>
    <sheet name="2026 Gtade list 1-9" sheetId="22" state="hidden" r:id="rId4"/>
    <sheet name="2015 S" sheetId="14" state="hidden" r:id="rId5"/>
    <sheet name="Form-B (10 to 20 Grade)" sheetId="16" r:id="rId6"/>
    <sheet name="10-20 Calculation" sheetId="23" state="hidden" r:id="rId7"/>
    <sheet name="Form-C (Arrear)" sheetId="20" r:id="rId8"/>
    <sheet name="Arrear 10 to 20 Grade" sheetId="17" state="hidden" r:id="rId9"/>
    <sheet name="2026 Grade list 10-20" sheetId="24" state="hidden" r:id="rId10"/>
    <sheet name="2015 Gtade list 10-20" sheetId="12" state="hidden" r:id="rId11"/>
    <sheet name="2015" sheetId="4" state="hidden" r:id="rId12"/>
    <sheet name="2015 S (10-20)" sheetId="18" state="hidden" r:id="rId13"/>
    <sheet name="2026" sheetId="6" state="hidden" r:id="rId14"/>
    <sheet name="Sheet3" sheetId="10" state="hidden" r:id="rId15"/>
    <sheet name="2026 Grade list" sheetId="13" state="hidden" r:id="rId16"/>
  </sheets>
  <externalReferences>
    <externalReference r:id="rId17"/>
  </externalReferences>
  <definedNames>
    <definedName name="Grade_1">'2015'!$B$2</definedName>
    <definedName name="Grade_10">'2015'!$B$11:$T$11</definedName>
    <definedName name="Grade_11">'2015'!$B$12:$T$12</definedName>
    <definedName name="Grade_12">'2015'!$B$13:$T$13</definedName>
    <definedName name="Grade_13" localSheetId="10">'[1]2015'!$B$14:$T$14+'[1]2015'!$B$14:$T$14</definedName>
    <definedName name="Grade_13" localSheetId="15">'[1]2015'!$B$14:$T$14+'[1]2015'!$B$14:$T$14</definedName>
    <definedName name="Grade_13" localSheetId="9">'[1]2015'!$B$14:$T$14+'[1]2015'!$B$14:$T$14</definedName>
    <definedName name="Grade_13" localSheetId="3">'[1]2015'!$B$14:$T$14+'[1]2015'!$B$14:$T$14</definedName>
    <definedName name="Grade_13">'2015'!$B$14:$T$14</definedName>
    <definedName name="Grade_14">'2015'!$B$15:$T$15</definedName>
    <definedName name="Grade_15">'2015'!$B$16:$T$16</definedName>
    <definedName name="Grade_16">'2015'!$B$17:$T$17</definedName>
    <definedName name="Grade_17">'2015'!$B$18:$T$18</definedName>
    <definedName name="Grade_18">'2015'!$B$19:$T$19</definedName>
    <definedName name="Grade_19">'2015'!$B$20:$T$20</definedName>
    <definedName name="Grade_2">'2015'!$B$3:$F$3</definedName>
    <definedName name="Grade_20">'2015'!$B$21:$T$21</definedName>
    <definedName name="Grade_3">'2015'!$B$4:$I$4</definedName>
    <definedName name="Grade_4">'2015'!$B$5:$K$5</definedName>
    <definedName name="Grade_5">'2015'!$B$6:$M$6</definedName>
    <definedName name="Grade_6">'2015'!$B$7:$O$7</definedName>
    <definedName name="Grade_7">'2015'!$B$8:$R$8</definedName>
    <definedName name="Grade_8">'2015'!$B$9:$T$9</definedName>
    <definedName name="Grade_9">'2015'!$B$10:$T$10</definedName>
    <definedName name="_xlnm.Print_Area" localSheetId="2">'Arrear 1 to 9 Grade'!$B$1:$K$50</definedName>
    <definedName name="_xlnm.Print_Area" localSheetId="8">'Arrear 10 to 20 Grade'!$B$1:$K$49</definedName>
    <definedName name="_xlnm.Print_Area" localSheetId="1">'Form-A (1 to 9 Grade)'!$B$1:$F$64</definedName>
    <definedName name="_xlnm.Print_Area" localSheetId="5">'Form-B (10 to 20 Grade)'!$B$1:$F$64</definedName>
    <definedName name="_xlnm.Print_Area" localSheetId="7">'Form-C (Arrear)'!$B$1:$K$43</definedName>
    <definedName name="_xlnm.Print_Area" localSheetId="0">Instructions!$A$2:$B$15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20" l="1"/>
  <c r="J20" i="20" l="1"/>
  <c r="J21" i="20"/>
  <c r="J19" i="20"/>
  <c r="F20" i="20"/>
  <c r="F21" i="20"/>
  <c r="F19" i="20"/>
  <c r="K19" i="20" l="1"/>
  <c r="K20" i="20"/>
  <c r="K21" i="20"/>
  <c r="E22" i="20"/>
  <c r="F22" i="20"/>
  <c r="G22" i="20"/>
  <c r="K23" i="20" s="1"/>
  <c r="K24" i="20" s="1"/>
  <c r="H22" i="20"/>
  <c r="I22" i="20"/>
  <c r="J22" i="20"/>
  <c r="K22" i="20" l="1"/>
  <c r="K25" i="20" s="1"/>
  <c r="L44" i="14"/>
  <c r="M44" i="14" s="1"/>
  <c r="H44" i="14"/>
  <c r="I44" i="14" s="1"/>
  <c r="D44" i="14"/>
  <c r="E44" i="14" s="1"/>
  <c r="L44" i="18"/>
  <c r="M44" i="18" s="1"/>
  <c r="H44" i="18"/>
  <c r="I44" i="18" s="1"/>
  <c r="D44" i="18"/>
  <c r="E44" i="18" s="1"/>
  <c r="A7" i="24"/>
  <c r="B7" i="24" s="1"/>
  <c r="F25" i="16" s="1"/>
  <c r="L26" i="23"/>
  <c r="M26" i="23" s="1"/>
  <c r="L27" i="23"/>
  <c r="M27" i="23" s="1"/>
  <c r="L28" i="23"/>
  <c r="M28" i="23" s="1"/>
  <c r="L29" i="23"/>
  <c r="M29" i="23" s="1"/>
  <c r="L30" i="23"/>
  <c r="M30" i="23" s="1"/>
  <c r="L31" i="23"/>
  <c r="M31" i="23" s="1"/>
  <c r="L32" i="23"/>
  <c r="L33" i="23"/>
  <c r="M33" i="23" s="1"/>
  <c r="L34" i="23"/>
  <c r="M34" i="23" s="1"/>
  <c r="L35" i="23"/>
  <c r="M35" i="23" s="1"/>
  <c r="L36" i="23"/>
  <c r="M36" i="23" s="1"/>
  <c r="L37" i="23"/>
  <c r="M37" i="23" s="1"/>
  <c r="L38" i="23"/>
  <c r="M38" i="23" s="1"/>
  <c r="L39" i="23"/>
  <c r="M39" i="23" s="1"/>
  <c r="L40" i="23"/>
  <c r="M40" i="23" s="1"/>
  <c r="L41" i="23"/>
  <c r="M41" i="23" s="1"/>
  <c r="L42" i="23"/>
  <c r="M42" i="23" s="1"/>
  <c r="L43" i="23"/>
  <c r="L25" i="23"/>
  <c r="M25" i="23" s="1"/>
  <c r="H26" i="23"/>
  <c r="I26" i="23" s="1"/>
  <c r="H27" i="23"/>
  <c r="I27" i="23" s="1"/>
  <c r="H28" i="23"/>
  <c r="H29" i="23"/>
  <c r="I29" i="23" s="1"/>
  <c r="H30" i="23"/>
  <c r="I30" i="23" s="1"/>
  <c r="H31" i="23"/>
  <c r="I31" i="23" s="1"/>
  <c r="H32" i="23"/>
  <c r="I32" i="23" s="1"/>
  <c r="H33" i="23"/>
  <c r="I33" i="23" s="1"/>
  <c r="H34" i="23"/>
  <c r="I34" i="23" s="1"/>
  <c r="H35" i="23"/>
  <c r="I35" i="23" s="1"/>
  <c r="H36" i="23"/>
  <c r="I36" i="23" s="1"/>
  <c r="H37" i="23"/>
  <c r="I37" i="23" s="1"/>
  <c r="H38" i="23"/>
  <c r="I38" i="23" s="1"/>
  <c r="H39" i="23"/>
  <c r="I39" i="23" s="1"/>
  <c r="H40" i="23"/>
  <c r="I40" i="23" s="1"/>
  <c r="H41" i="23"/>
  <c r="I41" i="23" s="1"/>
  <c r="H42" i="23"/>
  <c r="I42" i="23" s="1"/>
  <c r="H43" i="23"/>
  <c r="I43" i="23" s="1"/>
  <c r="H25" i="23"/>
  <c r="I25" i="23" s="1"/>
  <c r="D26" i="23"/>
  <c r="E26" i="23" s="1"/>
  <c r="D27" i="23"/>
  <c r="E27" i="23" s="1"/>
  <c r="D28" i="23"/>
  <c r="E28" i="23" s="1"/>
  <c r="D29" i="23"/>
  <c r="E29" i="23" s="1"/>
  <c r="D30" i="23"/>
  <c r="E30" i="23" s="1"/>
  <c r="D31" i="23"/>
  <c r="E31" i="23" s="1"/>
  <c r="D32" i="23"/>
  <c r="E32" i="23" s="1"/>
  <c r="D33" i="23"/>
  <c r="E33" i="23" s="1"/>
  <c r="D34" i="23"/>
  <c r="E34" i="23" s="1"/>
  <c r="D35" i="23"/>
  <c r="E35" i="23" s="1"/>
  <c r="D36" i="23"/>
  <c r="E36" i="23" s="1"/>
  <c r="D37" i="23"/>
  <c r="E37" i="23" s="1"/>
  <c r="D38" i="23"/>
  <c r="E38" i="23" s="1"/>
  <c r="D39" i="23"/>
  <c r="E39" i="23" s="1"/>
  <c r="D40" i="23"/>
  <c r="E40" i="23" s="1"/>
  <c r="D41" i="23"/>
  <c r="E41" i="23" s="1"/>
  <c r="D42" i="23"/>
  <c r="E42" i="23" s="1"/>
  <c r="D43" i="23"/>
  <c r="E43" i="23" s="1"/>
  <c r="D25" i="23"/>
  <c r="E25" i="23" s="1"/>
  <c r="M43" i="23"/>
  <c r="M32" i="23"/>
  <c r="I28" i="23"/>
  <c r="A7" i="22"/>
  <c r="B7" i="22" s="1"/>
  <c r="F21" i="1" s="1"/>
  <c r="A7" i="12" l="1"/>
  <c r="C6" i="3" l="1"/>
  <c r="F6" i="3"/>
  <c r="I8" i="3"/>
  <c r="L26" i="18" l="1"/>
  <c r="M26" i="18" s="1"/>
  <c r="L27" i="18"/>
  <c r="M27" i="18" s="1"/>
  <c r="L28" i="18"/>
  <c r="M28" i="18" s="1"/>
  <c r="L29" i="18"/>
  <c r="M29" i="18" s="1"/>
  <c r="L30" i="18"/>
  <c r="M30" i="18" s="1"/>
  <c r="L31" i="18"/>
  <c r="M31" i="18" s="1"/>
  <c r="L32" i="18"/>
  <c r="M32" i="18" s="1"/>
  <c r="L33" i="18"/>
  <c r="M33" i="18" s="1"/>
  <c r="L34" i="18"/>
  <c r="M34" i="18" s="1"/>
  <c r="L35" i="18"/>
  <c r="M35" i="18" s="1"/>
  <c r="L36" i="18"/>
  <c r="M36" i="18" s="1"/>
  <c r="L37" i="18"/>
  <c r="M37" i="18" s="1"/>
  <c r="L38" i="18"/>
  <c r="M38" i="18" s="1"/>
  <c r="L39" i="18"/>
  <c r="M39" i="18" s="1"/>
  <c r="L40" i="18"/>
  <c r="M40" i="18" s="1"/>
  <c r="L41" i="18"/>
  <c r="M41" i="18" s="1"/>
  <c r="L42" i="18"/>
  <c r="M42" i="18" s="1"/>
  <c r="L43" i="18"/>
  <c r="L25" i="18"/>
  <c r="M25" i="18" s="1"/>
  <c r="H26" i="18"/>
  <c r="I26" i="18" s="1"/>
  <c r="H27" i="18"/>
  <c r="I27" i="18" s="1"/>
  <c r="H28" i="18"/>
  <c r="I28" i="18" s="1"/>
  <c r="H29" i="18"/>
  <c r="I29" i="18" s="1"/>
  <c r="H30" i="18"/>
  <c r="I30" i="18" s="1"/>
  <c r="H31" i="18"/>
  <c r="I31" i="18" s="1"/>
  <c r="H32" i="18"/>
  <c r="I32" i="18" s="1"/>
  <c r="H33" i="18"/>
  <c r="I33" i="18" s="1"/>
  <c r="H34" i="18"/>
  <c r="I34" i="18" s="1"/>
  <c r="H35" i="18"/>
  <c r="I35" i="18" s="1"/>
  <c r="H36" i="18"/>
  <c r="I36" i="18" s="1"/>
  <c r="H37" i="18"/>
  <c r="I37" i="18" s="1"/>
  <c r="H38" i="18"/>
  <c r="I38" i="18" s="1"/>
  <c r="H39" i="18"/>
  <c r="I39" i="18" s="1"/>
  <c r="H40" i="18"/>
  <c r="I40" i="18" s="1"/>
  <c r="H41" i="18"/>
  <c r="I41" i="18" s="1"/>
  <c r="H42" i="18"/>
  <c r="I42" i="18" s="1"/>
  <c r="H43" i="18"/>
  <c r="I43" i="18" s="1"/>
  <c r="H25" i="18"/>
  <c r="I25" i="18" s="1"/>
  <c r="D26" i="18"/>
  <c r="E26" i="18" s="1"/>
  <c r="D27" i="18"/>
  <c r="E27" i="18" s="1"/>
  <c r="D28" i="18"/>
  <c r="E28" i="18" s="1"/>
  <c r="D29" i="18"/>
  <c r="E29" i="18" s="1"/>
  <c r="D30" i="18"/>
  <c r="E30" i="18" s="1"/>
  <c r="D31" i="18"/>
  <c r="E31" i="18" s="1"/>
  <c r="D32" i="18"/>
  <c r="E32" i="18" s="1"/>
  <c r="D33" i="18"/>
  <c r="E33" i="18" s="1"/>
  <c r="D34" i="18"/>
  <c r="E34" i="18" s="1"/>
  <c r="D35" i="18"/>
  <c r="E35" i="18" s="1"/>
  <c r="D36" i="18"/>
  <c r="E36" i="18" s="1"/>
  <c r="D37" i="18"/>
  <c r="E37" i="18" s="1"/>
  <c r="D38" i="18"/>
  <c r="E38" i="18" s="1"/>
  <c r="D39" i="18"/>
  <c r="E39" i="18" s="1"/>
  <c r="D40" i="18"/>
  <c r="E40" i="18" s="1"/>
  <c r="D41" i="18"/>
  <c r="E41" i="18" s="1"/>
  <c r="D42" i="18"/>
  <c r="E42" i="18" s="1"/>
  <c r="D43" i="18"/>
  <c r="E43" i="18" s="1"/>
  <c r="D25" i="18"/>
  <c r="E25" i="18" s="1"/>
  <c r="M43" i="18"/>
  <c r="I8" i="17"/>
  <c r="F6" i="17"/>
  <c r="C6" i="17"/>
  <c r="F26" i="16" l="1"/>
  <c r="D25" i="16"/>
  <c r="F22" i="16"/>
  <c r="D21" i="16"/>
  <c r="F17" i="16"/>
  <c r="F19" i="16" l="1"/>
  <c r="F23" i="16" s="1"/>
  <c r="F27" i="16" s="1"/>
  <c r="E24" i="23" s="1"/>
  <c r="I9" i="17"/>
  <c r="N8" i="17" s="1"/>
  <c r="E18" i="17" l="1"/>
  <c r="E24" i="18"/>
  <c r="A24" i="18" s="1" a="1"/>
  <c r="A24" i="18" s="1"/>
  <c r="I24" i="18" s="1"/>
  <c r="B24" i="18" s="1" a="1"/>
  <c r="B24" i="18" s="1"/>
  <c r="F26" i="1"/>
  <c r="D25" i="1"/>
  <c r="A7" i="13" s="1"/>
  <c r="E20" i="17" l="1"/>
  <c r="E19" i="17"/>
  <c r="M24" i="18"/>
  <c r="C24" i="18" s="1" a="1"/>
  <c r="C24" i="18" s="1"/>
  <c r="I10" i="17"/>
  <c r="N9" i="17" s="1"/>
  <c r="F22" i="1"/>
  <c r="D21" i="1"/>
  <c r="F17" i="1"/>
  <c r="I9" i="3" s="1"/>
  <c r="L43" i="14"/>
  <c r="M43" i="14" s="1"/>
  <c r="H43" i="14"/>
  <c r="I43" i="14" s="1"/>
  <c r="D43" i="14"/>
  <c r="E43" i="14" s="1"/>
  <c r="L42" i="14"/>
  <c r="M42" i="14" s="1"/>
  <c r="H42" i="14"/>
  <c r="I42" i="14" s="1"/>
  <c r="D42" i="14"/>
  <c r="E42" i="14" s="1"/>
  <c r="L41" i="14"/>
  <c r="M41" i="14" s="1"/>
  <c r="H41" i="14"/>
  <c r="I41" i="14" s="1"/>
  <c r="D41" i="14"/>
  <c r="E41" i="14" s="1"/>
  <c r="L40" i="14"/>
  <c r="M40" i="14" s="1"/>
  <c r="H40" i="14"/>
  <c r="I40" i="14" s="1"/>
  <c r="D40" i="14"/>
  <c r="E40" i="14" s="1"/>
  <c r="L39" i="14"/>
  <c r="M39" i="14" s="1"/>
  <c r="H39" i="14"/>
  <c r="I39" i="14" s="1"/>
  <c r="D39" i="14"/>
  <c r="E39" i="14" s="1"/>
  <c r="L38" i="14"/>
  <c r="M38" i="14" s="1"/>
  <c r="H38" i="14"/>
  <c r="I38" i="14" s="1"/>
  <c r="D38" i="14"/>
  <c r="E38" i="14" s="1"/>
  <c r="L37" i="14"/>
  <c r="M37" i="14" s="1"/>
  <c r="H37" i="14"/>
  <c r="I37" i="14" s="1"/>
  <c r="D37" i="14"/>
  <c r="E37" i="14" s="1"/>
  <c r="L36" i="14"/>
  <c r="M36" i="14" s="1"/>
  <c r="H36" i="14"/>
  <c r="I36" i="14" s="1"/>
  <c r="D36" i="14"/>
  <c r="E36" i="14" s="1"/>
  <c r="L35" i="14"/>
  <c r="M35" i="14" s="1"/>
  <c r="H35" i="14"/>
  <c r="I35" i="14" s="1"/>
  <c r="D35" i="14"/>
  <c r="E35" i="14" s="1"/>
  <c r="L34" i="14"/>
  <c r="M34" i="14" s="1"/>
  <c r="H34" i="14"/>
  <c r="I34" i="14" s="1"/>
  <c r="D34" i="14"/>
  <c r="E34" i="14" s="1"/>
  <c r="L33" i="14"/>
  <c r="M33" i="14" s="1"/>
  <c r="H33" i="14"/>
  <c r="I33" i="14" s="1"/>
  <c r="D33" i="14"/>
  <c r="E33" i="14" s="1"/>
  <c r="L32" i="14"/>
  <c r="M32" i="14" s="1"/>
  <c r="H32" i="14"/>
  <c r="I32" i="14" s="1"/>
  <c r="D32" i="14"/>
  <c r="E32" i="14" s="1"/>
  <c r="L31" i="14"/>
  <c r="M31" i="14" s="1"/>
  <c r="H31" i="14"/>
  <c r="I31" i="14" s="1"/>
  <c r="D31" i="14"/>
  <c r="E31" i="14" s="1"/>
  <c r="L30" i="14"/>
  <c r="M30" i="14" s="1"/>
  <c r="H30" i="14"/>
  <c r="I30" i="14" s="1"/>
  <c r="D30" i="14"/>
  <c r="E30" i="14" s="1"/>
  <c r="L29" i="14"/>
  <c r="M29" i="14" s="1"/>
  <c r="H29" i="14"/>
  <c r="I29" i="14" s="1"/>
  <c r="D29" i="14"/>
  <c r="E29" i="14" s="1"/>
  <c r="L28" i="14"/>
  <c r="M28" i="14" s="1"/>
  <c r="H28" i="14"/>
  <c r="I28" i="14" s="1"/>
  <c r="D28" i="14"/>
  <c r="E28" i="14" s="1"/>
  <c r="L27" i="14"/>
  <c r="M27" i="14" s="1"/>
  <c r="H27" i="14"/>
  <c r="I27" i="14" s="1"/>
  <c r="D27" i="14"/>
  <c r="E27" i="14" s="1"/>
  <c r="L26" i="14"/>
  <c r="M26" i="14" s="1"/>
  <c r="H26" i="14"/>
  <c r="I26" i="14" s="1"/>
  <c r="D26" i="14"/>
  <c r="E26" i="14" s="1"/>
  <c r="L25" i="14"/>
  <c r="M25" i="14" s="1"/>
  <c r="H25" i="14"/>
  <c r="I25" i="14" s="1"/>
  <c r="D25" i="14"/>
  <c r="E25" i="14" s="1"/>
  <c r="B7" i="12"/>
  <c r="F21" i="16" s="1"/>
  <c r="E21" i="17" l="1"/>
  <c r="G20" i="17"/>
  <c r="I20" i="17" s="1"/>
  <c r="G18" i="17"/>
  <c r="G19" i="17"/>
  <c r="I19" i="17" s="1"/>
  <c r="J8" i="17"/>
  <c r="F19" i="1"/>
  <c r="F23" i="1" s="1"/>
  <c r="F27" i="1" s="1"/>
  <c r="A24" i="23" s="1" a="1"/>
  <c r="A24" i="23" s="1"/>
  <c r="F28" i="16" s="1"/>
  <c r="B7" i="13"/>
  <c r="J8" i="3" s="1"/>
  <c r="I24" i="23" l="1"/>
  <c r="B24" i="23" s="1" a="1"/>
  <c r="B24" i="23" s="1"/>
  <c r="F39" i="16" s="1"/>
  <c r="H18" i="17"/>
  <c r="H19" i="17"/>
  <c r="J19" i="17" s="1"/>
  <c r="H20" i="17"/>
  <c r="J20" i="17" s="1"/>
  <c r="I18" i="17"/>
  <c r="I21" i="17" s="1"/>
  <c r="G21" i="17"/>
  <c r="E24" i="14"/>
  <c r="N8" i="3"/>
  <c r="F25" i="1"/>
  <c r="C51" i="1" s="1"/>
  <c r="C51" i="16"/>
  <c r="E24" i="10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H43" i="10"/>
  <c r="I43" i="10" s="1"/>
  <c r="H42" i="10"/>
  <c r="I42" i="10" s="1"/>
  <c r="H41" i="10"/>
  <c r="I41" i="10" s="1"/>
  <c r="H40" i="10"/>
  <c r="I40" i="10" s="1"/>
  <c r="H39" i="10"/>
  <c r="I39" i="10" s="1"/>
  <c r="H38" i="10"/>
  <c r="I38" i="10" s="1"/>
  <c r="H37" i="10"/>
  <c r="I37" i="10" s="1"/>
  <c r="H36" i="10"/>
  <c r="I36" i="10" s="1"/>
  <c r="H35" i="10"/>
  <c r="I35" i="10" s="1"/>
  <c r="H34" i="10"/>
  <c r="I34" i="10" s="1"/>
  <c r="H33" i="10"/>
  <c r="I33" i="10" s="1"/>
  <c r="H32" i="10"/>
  <c r="I32" i="10" s="1"/>
  <c r="H31" i="10"/>
  <c r="I31" i="10" s="1"/>
  <c r="H30" i="10"/>
  <c r="I30" i="10" s="1"/>
  <c r="H29" i="10"/>
  <c r="I29" i="10" s="1"/>
  <c r="H28" i="10"/>
  <c r="I28" i="10" s="1"/>
  <c r="H27" i="10"/>
  <c r="I27" i="10" s="1"/>
  <c r="H26" i="10"/>
  <c r="I26" i="10" s="1"/>
  <c r="H25" i="10"/>
  <c r="I25" i="10" s="1"/>
  <c r="M24" i="23" l="1"/>
  <c r="C24" i="23" s="1" a="1"/>
  <c r="C24" i="23" s="1"/>
  <c r="H21" i="17"/>
  <c r="J18" i="17"/>
  <c r="J21" i="17" s="1"/>
  <c r="E18" i="3"/>
  <c r="E17" i="3"/>
  <c r="E19" i="3"/>
  <c r="D43" i="10"/>
  <c r="E43" i="10" s="1"/>
  <c r="D41" i="10"/>
  <c r="E41" i="10" s="1"/>
  <c r="D42" i="10"/>
  <c r="E42" i="10" s="1"/>
  <c r="D25" i="10" l="1"/>
  <c r="E25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26" i="10"/>
  <c r="E26" i="10" s="1"/>
  <c r="E20" i="3" l="1"/>
  <c r="A24" i="14" l="1" a="1"/>
  <c r="A24" i="14" s="1"/>
  <c r="I24" i="14" l="1"/>
  <c r="B24" i="14" s="1" a="1"/>
  <c r="B24" i="14" s="1"/>
  <c r="M24" i="14" l="1"/>
  <c r="C24" i="14" s="1" a="1"/>
  <c r="C24" i="14" s="1"/>
  <c r="I10" i="3"/>
  <c r="N9" i="3" s="1"/>
  <c r="G19" i="3" l="1"/>
  <c r="I19" i="3" s="1"/>
  <c r="G17" i="3"/>
  <c r="I17" i="3" s="1"/>
  <c r="G18" i="3"/>
  <c r="I18" i="3" s="1"/>
  <c r="H19" i="3"/>
  <c r="H17" i="3"/>
  <c r="H18" i="3"/>
  <c r="J19" i="3" l="1"/>
  <c r="J18" i="3"/>
  <c r="J17" i="3"/>
  <c r="H20" i="3"/>
  <c r="I20" i="3"/>
  <c r="G20" i="3"/>
  <c r="J20" i="3" l="1"/>
  <c r="A24" i="10" l="1" a="1"/>
  <c r="A24" i="10" s="1"/>
  <c r="F28" i="1" l="1"/>
  <c r="F29" i="16"/>
  <c r="I24" i="10"/>
  <c r="B24" i="10" s="1" a="1"/>
  <c r="B24" i="10" s="1"/>
  <c r="F39" i="1" l="1"/>
  <c r="F31" i="16"/>
  <c r="F37" i="16" s="1"/>
  <c r="F30" i="16"/>
  <c r="F29" i="1"/>
  <c r="F30" i="1" s="1"/>
  <c r="M24" i="10"/>
  <c r="C24" i="10" s="1" a="1"/>
  <c r="C24" i="10" s="1"/>
  <c r="F54" i="16" s="1"/>
  <c r="F35" i="16" l="1"/>
  <c r="F32" i="16"/>
  <c r="F33" i="16" s="1"/>
  <c r="F34" i="16" s="1"/>
  <c r="I12" i="17" s="1"/>
  <c r="F54" i="1"/>
  <c r="F31" i="1"/>
  <c r="F37" i="1" s="1"/>
  <c r="F52" i="16" l="1"/>
  <c r="F36" i="16"/>
  <c r="F38" i="16" s="1"/>
  <c r="F50" i="16" s="1"/>
  <c r="F32" i="1"/>
  <c r="F33" i="1" s="1"/>
  <c r="F34" i="1" s="1"/>
  <c r="F35" i="1"/>
  <c r="F53" i="16" l="1"/>
  <c r="I12" i="3"/>
  <c r="D17" i="3" s="1"/>
  <c r="F52" i="1"/>
  <c r="F36" i="1"/>
  <c r="F53" i="1" s="1"/>
  <c r="D20" i="17" l="1"/>
  <c r="F20" i="17" s="1"/>
  <c r="K20" i="17" s="1"/>
  <c r="D19" i="17"/>
  <c r="F19" i="17" s="1"/>
  <c r="K19" i="17" s="1"/>
  <c r="D18" i="17"/>
  <c r="D19" i="3"/>
  <c r="F19" i="3" s="1"/>
  <c r="K19" i="3" s="1"/>
  <c r="D18" i="3"/>
  <c r="F18" i="3" s="1"/>
  <c r="K18" i="3" s="1"/>
  <c r="F17" i="3"/>
  <c r="F38" i="1"/>
  <c r="F50" i="1" s="1"/>
  <c r="D20" i="3" l="1"/>
  <c r="F18" i="17"/>
  <c r="D21" i="17"/>
  <c r="F20" i="3"/>
  <c r="K17" i="3"/>
  <c r="K20" i="3" s="1"/>
  <c r="F21" i="17" l="1"/>
  <c r="K18" i="17"/>
  <c r="K21" i="17" s="1"/>
</calcChain>
</file>

<file path=xl/sharedStrings.xml><?xml version="1.0" encoding="utf-8"?>
<sst xmlns="http://schemas.openxmlformats.org/spreadsheetml/2006/main" count="639" uniqueCount="214">
  <si>
    <t>1|</t>
  </si>
  <si>
    <t>2|</t>
  </si>
  <si>
    <t>:</t>
  </si>
  <si>
    <t>3|</t>
  </si>
  <si>
    <t>4|</t>
  </si>
  <si>
    <t>5|</t>
  </si>
  <si>
    <t>6|</t>
  </si>
  <si>
    <t>7|</t>
  </si>
  <si>
    <t>8|</t>
  </si>
  <si>
    <t>9|</t>
  </si>
  <si>
    <t>10|</t>
  </si>
  <si>
    <t>11|</t>
  </si>
  <si>
    <t>12|</t>
  </si>
  <si>
    <t>13|</t>
  </si>
  <si>
    <t>14|</t>
  </si>
  <si>
    <t>15|</t>
  </si>
  <si>
    <t>wkÿK/ Kg©KZ©vi ¯^v¶i</t>
  </si>
  <si>
    <t>A_© I wnmve Awd‡m e¨env‡ii Rb¨</t>
  </si>
  <si>
    <t>bs-</t>
  </si>
  <si>
    <t>RyjvBÕ26</t>
  </si>
  <si>
    <t>AvMóÕ26</t>
  </si>
  <si>
    <t>‡m‡Þ¤^iÕ26</t>
  </si>
  <si>
    <t>gv‡mi bvg</t>
  </si>
  <si>
    <t>cÖvc¨</t>
  </si>
  <si>
    <t>cwi‡kvwaZ</t>
  </si>
  <si>
    <t xml:space="preserve"> †gvU</t>
  </si>
  <si>
    <t>wet`ªt- D³ e‡Kqv †eZb wba©vibx c‡Îi Av‡jv‡K AwZwi³ †eZb D‡Ëvjb Kiv n‡j †dir w`‡Z AvcwË _vwK‡ebv|</t>
  </si>
  <si>
    <t>µ. bs</t>
  </si>
  <si>
    <t>Grade_1</t>
  </si>
  <si>
    <t>Grade_2</t>
  </si>
  <si>
    <t>Grade_3</t>
  </si>
  <si>
    <t>Grade_4</t>
  </si>
  <si>
    <t>Grade_5</t>
  </si>
  <si>
    <t>Grade_6</t>
  </si>
  <si>
    <t>Grade_7</t>
  </si>
  <si>
    <t>Grade_8</t>
  </si>
  <si>
    <t>Grade_9</t>
  </si>
  <si>
    <t>Grade_10</t>
  </si>
  <si>
    <t>Grade_11</t>
  </si>
  <si>
    <t>Grade_12</t>
  </si>
  <si>
    <t>Grade_13</t>
  </si>
  <si>
    <t>Grade_14</t>
  </si>
  <si>
    <t>Grade_15</t>
  </si>
  <si>
    <t>Grade_16</t>
  </si>
  <si>
    <t>Grade_17</t>
  </si>
  <si>
    <t>Grade_18</t>
  </si>
  <si>
    <t>Grade_19</t>
  </si>
  <si>
    <t>Grade_20</t>
  </si>
  <si>
    <t>(Uv: 66000-76490)</t>
  </si>
  <si>
    <t>(Uv: 78000)</t>
  </si>
  <si>
    <t>(Uv: 156000)</t>
  </si>
  <si>
    <t>(Uv: 50000-71200)</t>
  </si>
  <si>
    <t>(Uv: 43000-69850)</t>
  </si>
  <si>
    <t>(Uv: 132000-153000)</t>
  </si>
  <si>
    <t>(Uv: 113000-148800)</t>
  </si>
  <si>
    <t>(Uv: 100000-142400)</t>
  </si>
  <si>
    <t>(Uv: 86000-139700)</t>
  </si>
  <si>
    <t>(Uv: 71000-134000)</t>
  </si>
  <si>
    <t>(Uv: 58000-126800)</t>
  </si>
  <si>
    <t>(Uv: 46000-110800)</t>
  </si>
  <si>
    <t>(Uv: 44000-105900)</t>
  </si>
  <si>
    <t>(Uv: 25000-60500)</t>
  </si>
  <si>
    <t>(Uv: 24300-58700)</t>
  </si>
  <si>
    <t>(Uv: 24000-58000)</t>
  </si>
  <si>
    <t>(Uv: 23500-5680)</t>
  </si>
  <si>
    <t>(Uv: 22800-55200)</t>
  </si>
  <si>
    <t>(Uv: 21900-52900)</t>
  </si>
  <si>
    <t>(Uv: 21400-51900)</t>
  </si>
  <si>
    <t>(Uv: 2100-50900)</t>
  </si>
  <si>
    <t>(Uv: 20500-49600)</t>
  </si>
  <si>
    <t>(Uv: 20000-48400)</t>
  </si>
  <si>
    <t>(Uv: 56500-74400)</t>
  </si>
  <si>
    <t>(Uv: 35500-67010)</t>
  </si>
  <si>
    <t>(Uv: 29000-63410)</t>
  </si>
  <si>
    <t>(Uv: 23000-55470)</t>
  </si>
  <si>
    <t>(Uv: 22000-53060)</t>
  </si>
  <si>
    <t>(Uv: 16000-38640)</t>
  </si>
  <si>
    <t>(Uv: 12500-30230)</t>
  </si>
  <si>
    <t>(Uv: 11300-27300)</t>
  </si>
  <si>
    <t>(Uv: 11000-26590)</t>
  </si>
  <si>
    <t>(Uv: 10200-24680)</t>
  </si>
  <si>
    <t>(Uv: 9700-23490)</t>
  </si>
  <si>
    <t>(Uv: 9300-22490)</t>
  </si>
  <si>
    <t>(Uv: 9000-21800)</t>
  </si>
  <si>
    <t>(Uv: 8800-21310)</t>
  </si>
  <si>
    <t>(Uv: 8500-20570)</t>
  </si>
  <si>
    <t>(Uv: 8250-20010)</t>
  </si>
  <si>
    <t>ঢাকা</t>
  </si>
  <si>
    <t xml:space="preserve">1g n‡Z 9g ‡MÖ‡Wi Rb¨ 40% </t>
  </si>
  <si>
    <r>
      <t xml:space="preserve">A_© gš¿Yvj‡qi (Av¯Íevqb-1AbywefvM) Gi Gm. Avi.I bs 348-AvBb/2026, ZvwiL: 17-09-2026 g~‡j 
</t>
    </r>
    <r>
      <rPr>
        <b/>
        <u/>
        <sz val="13"/>
        <color theme="1"/>
        <rFont val="SutonnyMJ"/>
      </rPr>
      <t>RvZxq †eZb †¯‹j 2026 Abyhvqx RyjvB/26 n‡Z †m‡Þ¤^i/26 gv‡mi e‡Kqv †eZb weeiYx|</t>
    </r>
  </si>
  <si>
    <t>Avcbvi eZ©gvb †MÖW wm‡j± Kiæb</t>
  </si>
  <si>
    <t>30 Ryb 2026 Gi cÖvß g~j †eZb</t>
  </si>
  <si>
    <t>Kg©¯’j</t>
  </si>
  <si>
    <t>t</t>
  </si>
  <si>
    <t>‡gvevBj b¤^i</t>
  </si>
  <si>
    <t xml:space="preserve">Rb¥ ZvwiL </t>
  </si>
  <si>
    <t xml:space="preserve">Awdm/wefvM </t>
  </si>
  <si>
    <t>K) M„nxZ g~j †eZb</t>
  </si>
  <si>
    <t>L) wcwc (hw` _v‡K)</t>
  </si>
  <si>
    <t>M) †gvU †eZb</t>
  </si>
  <si>
    <t>RvZxq †eZb †¯‹j-2015 Abyhvqx 30/06/2026wLª. Zvwi‡L -</t>
  </si>
  <si>
    <t>K) cÖvß †MÖW I †¯‹j</t>
  </si>
  <si>
    <t>L) cÖvß †MÖ‡Wi cÖviw¤¢K avc</t>
  </si>
  <si>
    <t>M) cv_©K¨ (7M - 8L)</t>
  </si>
  <si>
    <t>RvZxq ‡eZb †¯‹j-2026 Abyhvqx 01/07/2026wLªt Zvwi‡L -</t>
  </si>
  <si>
    <t>M) †gvU †eZb (8M+9L)</t>
  </si>
  <si>
    <t>RvZxq †eZb †¯‹j 2026 Abyhvqx mg/D”Pavc</t>
  </si>
  <si>
    <t>01 RyjvB 2026 Zvwi‡L wba©vwiZ †eZb (10 Gi mgvb)</t>
  </si>
  <si>
    <t>01 RyjvB 2026 Zvwi‡L evwl©K †eZb e„w× (Bbwµ‡g›U) mn wba©vwiZ †eZb</t>
  </si>
  <si>
    <t>‡eZb e„w×i cwigvY (11-7)</t>
  </si>
  <si>
    <t>16|</t>
  </si>
  <si>
    <t>17|</t>
  </si>
  <si>
    <t>18|</t>
  </si>
  <si>
    <t>01 Rvbyqvix 2027 Zvwi‡L wba©vwiZ cÖvc¨ ‡eZb (16+17)</t>
  </si>
  <si>
    <t>01 RyjvB 2027 Zvwi‡L cÖvc¨ †eZb 100% (18+19)</t>
  </si>
  <si>
    <t>01 RyjvB 2027 Zvwi‡L evwl©K †eZb e„w× (Bbwµ‡g›U) mn cÖvc¨ †eZb</t>
  </si>
  <si>
    <t>19|</t>
  </si>
  <si>
    <t>20|</t>
  </si>
  <si>
    <t>21|</t>
  </si>
  <si>
    <t>30/06/2026 wLª. Zvwi‡L-</t>
  </si>
  <si>
    <t>D³ weeiYx cix¶v Kiv nBj| RvZxq †eZb †¯‹j'2026 G 01 RyjvB 2026 wLªªt Zvwi‡L</t>
  </si>
  <si>
    <t>01 RyjvB 2027 wLªt Zvwi‡L evwl©K †eZb e„w× (Bbwµ‡g›U) mn gyj †eZb (21bs)</t>
  </si>
  <si>
    <t>M) †hvM`v‡bi Zvwi‡L mvem‡UbwUf †MÖW</t>
  </si>
  <si>
    <t xml:space="preserve">PvKzix‡Z cÖ_g †hvM`v‡bi ZvwiL </t>
  </si>
  <si>
    <r>
      <t>RvZxq cwiPq c‡Îi (</t>
    </r>
    <r>
      <rPr>
        <sz val="12"/>
        <color theme="1"/>
        <rFont val="Times New Roman"/>
        <family val="1"/>
      </rPr>
      <t>NID</t>
    </r>
    <r>
      <rPr>
        <sz val="12"/>
        <color theme="1"/>
        <rFont val="SutonnyMJ"/>
      </rPr>
      <t xml:space="preserve">) bs </t>
    </r>
  </si>
  <si>
    <t>‡¯‹‡j g~j †eZb UvKv wba©viY Kiv nBj| (12bs)</t>
  </si>
  <si>
    <t>(Uv: 32000-77300)</t>
  </si>
  <si>
    <t xml:space="preserve">K) cÖ_g †hvM`v‡bi Zvwi‡L c`ex </t>
  </si>
  <si>
    <t xml:space="preserve">L) Awdm/wefvM </t>
  </si>
  <si>
    <t>[‡MÖWt 1g n‡Z 9g]</t>
  </si>
  <si>
    <r>
      <t>e„w×cÖvß †eZ‡bi 40%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40%)</t>
    </r>
  </si>
  <si>
    <r>
      <t>01 Rvbyqvix 2027 Zvwi‡L †eZb e„w×i 30%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30%)</t>
    </r>
  </si>
  <si>
    <r>
      <t>01 RyjvB 2027 Zvwi‡L ‡eZb e„w×i Aewkó 30%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30%)</t>
    </r>
  </si>
  <si>
    <t>01 RyjvB 2026 wLªªt n‡Z 31 wW‡m¤^i 2026wLªt ch©šÍ 40% wnmv‡e cÖvc¨ †eZb  (16bs)</t>
  </si>
  <si>
    <t>01 Rvbyqvix 2027wLªt n‡Z Ryb 2027wLªt ch©šÍ 30% wnmv‡e cÖvc¨ †eZb (18bs)</t>
  </si>
  <si>
    <t>01 RyjvB 2026 Zvwi‡L cÖvc¨ †eZb (40% e„w× Abyhvqx) (7+14)</t>
  </si>
  <si>
    <t>PÆMÖvg †f‡Uwibvwi I Gwbg¨vj mvB‡Ým wek^we`¨vjq</t>
  </si>
  <si>
    <r>
      <t xml:space="preserve">A_© gš¿Yvj‡qi A_© wefvM (evv¯Íevqb-1 AbywefvM) Gi Gm. Avi.I bs 348-AvBb/2026, ZvwiL: 17-09-2026 g~‡j
</t>
    </r>
    <r>
      <rPr>
        <b/>
        <u/>
        <sz val="13"/>
        <color theme="1"/>
        <rFont val="SutonnyMJ"/>
      </rPr>
      <t>RvZxq †eZb †¯‹j 2026 Abyhvqx †eZb wba©viYx weeiYx|</t>
    </r>
  </si>
  <si>
    <t xml:space="preserve">4| </t>
  </si>
  <si>
    <t>[‡MÖWt 10g n‡Z 20Zg]</t>
  </si>
  <si>
    <t xml:space="preserve">Kg©KZ©v/Kg©Pvixi bvg I c`ex </t>
  </si>
  <si>
    <t>01 RyjvB 2026 Zvwi‡L cÖvc¨ †eZb (50% e„w× Abyhvqx) (7+14)</t>
  </si>
  <si>
    <r>
      <t>e„w×cÖvß †eZ‡bi 50%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50%)</t>
    </r>
  </si>
  <si>
    <r>
      <t>01 Rvbyqvix 2027 Zvwi‡L †eZb e„w×i 25%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25%)</t>
    </r>
  </si>
  <si>
    <r>
      <t>01 RyjvB 2027 Zvwi‡L ‡eZb e„w×i Aewkó 25% (13</t>
    </r>
    <r>
      <rPr>
        <sz val="12"/>
        <color theme="1"/>
        <rFont val="Calibri"/>
        <family val="2"/>
      </rPr>
      <t>×</t>
    </r>
    <r>
      <rPr>
        <sz val="12"/>
        <color theme="1"/>
        <rFont val="SutonnyMJ"/>
      </rPr>
      <t>25%)</t>
    </r>
  </si>
  <si>
    <t>01 RyjvB 2026 wLªªt n‡Z 31 wW‡m¤^i 2026wLªt ch©šÍ 50% wnmv‡e cÖvc¨ †eZb  (16bs)</t>
  </si>
  <si>
    <t>চট্টগ্রাম/কক্সবাজার</t>
  </si>
  <si>
    <t>হাটহাজারী/পূর্বাচল</t>
  </si>
  <si>
    <t>c`ex</t>
  </si>
  <si>
    <t>Rvt †et †¯‹jÕ15 Abyhvqx eZ©gvb †eZb †¯‹j</t>
  </si>
  <si>
    <t>Rvt †et †¯‹jÕ15 Abyhvqx Ryb/26 gv‡mi M„nxZ g~j †eZb</t>
  </si>
  <si>
    <t>Rvt †et †¯‹jÕ15 Abyhvqx RyjvB/26 gv‡mi M„nxZ g~j †eZb</t>
  </si>
  <si>
    <t>Rvt †et †¯‹jÕ Abyhvqx Ryb/26 cÖvc¨ g~j †eZb (wd‡·kb Gi 16bs Abyhvqx):</t>
  </si>
  <si>
    <t>g~j †eZb 
(6bs Abyhvqx)</t>
  </si>
  <si>
    <t>evoxfvov fvZv 
(Ryb/26 Abyhvqx)</t>
  </si>
  <si>
    <t>‡gvU UvKv</t>
  </si>
  <si>
    <t>g~j †eZb
(5bs Abyhvqx)</t>
  </si>
  <si>
    <t>evoxfvov fvZv 
(RyjvB/26 gv‡m D‡ËvwjZ)</t>
  </si>
  <si>
    <t>we‡kl myweav
(RyjvB/26 gv‡mi D‡ËvwjZ</t>
  </si>
  <si>
    <t>e‡Kqv †eZb</t>
  </si>
  <si>
    <t xml:space="preserve">1g n‡Z 9g ‡MÖ‡Wi Rb¨ 50% </t>
  </si>
  <si>
    <t>Kg©KZ©v/Kg©Pvixi ¯^v¶i</t>
  </si>
  <si>
    <t xml:space="preserve">K) 1g n‡Z 9g ‡MÖ‡Wi Rb¨ 40% </t>
  </si>
  <si>
    <t xml:space="preserve">L) 10g n‡Z 20Zg ‡MÖ‡Wi Rb¨ 50% </t>
  </si>
  <si>
    <t xml:space="preserve">bvg t </t>
  </si>
  <si>
    <t>c`ex t</t>
  </si>
  <si>
    <t xml:space="preserve">g~j †eZb 
(5bs Abyhvqx) </t>
  </si>
  <si>
    <t xml:space="preserve">g~j †eZb
 (6K/L Abyhvqx) </t>
  </si>
  <si>
    <r>
      <t xml:space="preserve">A_© gš¿Yvj‡qi A_© wefvM (ev¯Íevqb-1 AbywefvM) Gi Gm. Avi.I bs 348-AvBb/2026, ZvwiL: 17-09-2026 g~‡j
</t>
    </r>
    <r>
      <rPr>
        <b/>
        <u/>
        <sz val="13"/>
        <color theme="1"/>
        <rFont val="SutonnyMJ"/>
      </rPr>
      <t>RvZxq †eZb †¯‹j 2026 Abyhvqx †eZb wba©viYx weeiYx|</t>
    </r>
  </si>
  <si>
    <t>01 RyjvB 2026 Zvwi‡L evwl©K †eZb e„w× (Bbwµ‡g›U) mn cÖvc¨ ‡eZb (15+(12-11)</t>
  </si>
  <si>
    <t xml:space="preserve">wkǐK/Kg©KZ©vi/Kg©Pvixi bvg I c`ex </t>
  </si>
  <si>
    <t>wet`ªt- †eZb wba©viYx weeiYxwU mvgwqKfv‡e †eZb wba©vi‡Yi Rb¨ †ck Kiv n‡jv| D³ †eZb wba©vibx di‡gi Av‡jv‡K AwZwi³ †eZb D‡Ëvjb Kiv n‡j †dir w`‡Z AvcwË _vK‡e bv|</t>
  </si>
  <si>
    <t>‡¯‹‡j g~j †eZb wba©viY Kiv nBj| (12bs)</t>
  </si>
  <si>
    <t>ZvwiL: 08/10/2026wLª:</t>
  </si>
  <si>
    <t>wkÿK/Kg©KZ©v/Kg©Pvixi ¯^v¶i I mxj</t>
  </si>
  <si>
    <t>‡eZb wba©viY (†c-wd‡·kb) wbqgvejxt</t>
  </si>
  <si>
    <t>Form: A</t>
  </si>
  <si>
    <t>Form: B</t>
  </si>
  <si>
    <t>Form: C</t>
  </si>
  <si>
    <t>mshyw³: evoxfvovi nvi Ges we‡kl myweavÕi cÖ`Ë nvi wb‡b¥ cÖ`vb Kiv nÕj|</t>
  </si>
  <si>
    <t>** we‡kl myweavt 1g †MÖW Ges Z`yaŸ© n‡Z †MÖW 9g ch©šÍ 10% Ges †MÖW 10 n‡Z 20 ch©šÍ 15%, me©wb¤§ 1500/- nv‡i cÖ‡`q|</t>
  </si>
  <si>
    <t xml:space="preserve">* evoxfvovi wnmvet </t>
  </si>
  <si>
    <t xml:space="preserve">* evoxfvov fvZv (Ryb/26 Abyhvqx) </t>
  </si>
  <si>
    <t>* evoxfvov fvZv (RyjvB/26 gv‡m D‡ËvwjZ evoxfvov Abyhvqx)</t>
  </si>
  <si>
    <t>** we‡kl myweav (RyjvB/26 gv‡mi D‡Ëvjb AYyhvqx)</t>
  </si>
  <si>
    <t>bxU e‡Kqv Uvt</t>
  </si>
  <si>
    <t>1 Rvbyqvix 2026 ZvwiL cieZx© mg‡q †hvM`vbK…Z wkÿK, Kg©KZ©v I Kg©Pvix‡`i ‡eZb wba©viY (†c-wd‡·kb) wbqgvejxt</t>
  </si>
  <si>
    <t>RvZxq †eZb †¯‹j 2026 Abyhvqx ‡eZb wba©viY dig (†c-wd‡·kb) c~i‡Yi wbqgvejxt</t>
  </si>
  <si>
    <t>10g n‡Z 20Zg †MÖW ch©šÍ Kg©KZ©v I Kg©Pvix‡`i ‡eZb wba©viY (†c-wd‡·kb) dig|</t>
  </si>
  <si>
    <t>‡eZb wba©viY (†c-wd‡·kb) di‡gi Wvbcv‡k^© †`qv †eZb †MÖW e· n‡Z †eZb †MÖW wm‡j±/ wba©viY Ki‡eb|</t>
  </si>
  <si>
    <t xml:space="preserve">†c-wd‡·kb di‡gi Aewkó KvR ¯^qswµqfv‡e m¤úvw`Z n‡e| </t>
  </si>
  <si>
    <t>Rvt †et †¯‹jÕ15 Abyhvqx Ryb'26 gv‡mi M„nxZ g~j †eZb</t>
  </si>
  <si>
    <t>Rvt †et †¯‹jÕ15 Abyhvqx RyjvB'26 gv‡mi M„nxZ g~j †eZb</t>
  </si>
  <si>
    <t>Rvt †et †¯‹jÕ26 Abyhvqx RyjvB' 26 gv‡m cÖvc¨ g~j †eZb (wd‡·kb Gi 16bs Abyhvqx) :</t>
  </si>
  <si>
    <t>5(3+4)</t>
  </si>
  <si>
    <t>9(6++8)</t>
  </si>
  <si>
    <t>10 (5-9)</t>
  </si>
  <si>
    <t>g~j †eZbe„w× (3-6)</t>
  </si>
  <si>
    <t>(ev`) wRwcGd KZ©b 10% (g~j †eZb e„w×i)</t>
  </si>
  <si>
    <t>1g n‡Z 9g †MÖW ch©šÍ wkÿK,Kg©KZ©v I Kg©Pvix‡`i ‡eZb wba©viY (†c-wd‡·kb) dig|</t>
  </si>
  <si>
    <t>RyjvBÕ26 n‡Z †m‡Þ¤^iÕ26 gv‡mi e‡Kqv ‡eZb dig|</t>
  </si>
  <si>
    <t xml:space="preserve">†c-wd‡·kb di‡gi µwgK 01 n‡Z 6 Gi Z_¨vw` mKj wkÿK,Kg©KZ©v I Kg©PvixMb c~iY Ki‡eb|   </t>
  </si>
  <si>
    <t>Wvbcv‡k^© †`qv g~j †eZb wba©viYx e· n‡Z †eZb †MÖW Abyhvqx 30/6/2026 wLª. Zvwi‡Li g~j †eZb wm‡j±/wba©viY Ki‡eb</t>
  </si>
  <si>
    <t>Kg©¯’j wm‡j±/wba©viY Ki‡eb|</t>
  </si>
  <si>
    <t xml:space="preserve">1 RvbyqvixÕ26 cieZx© be wb‡qvMcÖvßMb wkÿK, Kg©KZ©v I Kg©PvixMb A_© I wnmve Awdm n‡Z ‡eZb wba©viY (†c-wd‡·kb) dig msMÖn K‡i c~iY Ki‡eb| </t>
  </si>
  <si>
    <t>wmfvmy/A_© I wnmve/‡eZb/Rv:‡e:‡¯‹j-26/8971</t>
  </si>
  <si>
    <r>
      <t xml:space="preserve">†c-wd‡·kb m¤úbœ nIqvi ci wjM¨vj KvM‡R dig wcÖ›U wb‡q ¯^ ¯^ ¯^vÿi I mxj w`‡q AvMvgx </t>
    </r>
    <r>
      <rPr>
        <u/>
        <sz val="14"/>
        <color rgb="FFFF0000"/>
        <rFont val="SutonnyMJ"/>
      </rPr>
      <t>13 A‡±veiÕ26</t>
    </r>
    <r>
      <rPr>
        <u/>
        <sz val="14"/>
        <color theme="1"/>
        <rFont val="SutonnyMJ"/>
      </rPr>
      <t xml:space="preserve"> </t>
    </r>
    <r>
      <rPr>
        <sz val="14"/>
        <color theme="1"/>
        <rFont val="SutonnyMJ"/>
      </rPr>
      <t>g‡a¨ A_© I wnmve Awd‡mi †eZb wej kvLvq `vwLj Ki‡eb|</t>
    </r>
  </si>
  <si>
    <r>
      <t xml:space="preserve">‡eZb wba©viY (†c-wd‡·kb) m¤úbœ K‡i ¯^ ¯^ ¯^vÿi I mxj w`‡q AvMvgx </t>
    </r>
    <r>
      <rPr>
        <u/>
        <sz val="14"/>
        <color rgb="FFFF0000"/>
        <rFont val="SutonnyMJ"/>
      </rPr>
      <t>13 A‡±veiÕ26</t>
    </r>
    <r>
      <rPr>
        <sz val="14"/>
        <color theme="1"/>
        <rFont val="SutonnyMJ"/>
      </rPr>
      <t xml:space="preserve"> g‡a¨ A_© I wnmve Awd‡m `vwLj Ki‡eb|</t>
    </r>
  </si>
  <si>
    <t>wkÿK/ Kg©KZ©vi/Kg©Pvixi ¯^v¶i I mxj</t>
  </si>
  <si>
    <t xml:space="preserve">t </t>
  </si>
  <si>
    <r>
      <rPr>
        <b/>
        <sz val="11"/>
        <color theme="1"/>
        <rFont val="Times New Roman"/>
        <family val="1"/>
      </rPr>
      <t>Form-B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SutonnyMJ"/>
      </rPr>
      <t>[‡MÖWt 10g n‡Z 20Zg]</t>
    </r>
  </si>
  <si>
    <r>
      <rPr>
        <b/>
        <sz val="11"/>
        <color theme="1"/>
        <rFont val="Times New Roman"/>
        <family val="1"/>
      </rPr>
      <t>Form-A</t>
    </r>
    <r>
      <rPr>
        <b/>
        <sz val="12"/>
        <color theme="1"/>
        <rFont val="Times New Roman"/>
        <family val="1"/>
      </rPr>
      <t xml:space="preserve"> </t>
    </r>
    <r>
      <rPr>
        <b/>
        <sz val="12"/>
        <color theme="1"/>
        <rFont val="SutonnyMJ"/>
      </rPr>
      <t>[‡MÖWt 1g n‡Z 9g]</t>
    </r>
  </si>
  <si>
    <r>
      <rPr>
        <b/>
        <sz val="12"/>
        <color theme="1"/>
        <rFont val="Times New Roman"/>
        <family val="1"/>
      </rPr>
      <t>Form-C</t>
    </r>
    <r>
      <rPr>
        <b/>
        <sz val="14"/>
        <color theme="1"/>
        <rFont val="SutonnyMJ"/>
      </rPr>
      <t xml:space="preserve"> (e‡Kqv) </t>
    </r>
  </si>
  <si>
    <t xml:space="preserve"> 1 RvbyqvixÕ26 cieZx© be wb‡qvMcÖvß‡`i Rb¨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</si>
</sst>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48">
    <font>
      <sz val="11"/>
      <color theme="1"/>
      <name val="Calibri"/>
      <family val="2"/>
      <scheme val="minor"/>
    </font>
    <font>
      <sz val="12"/>
      <color theme="1"/>
      <name val="SutonnyMJ"/>
    </font>
    <font>
      <sz val="14"/>
      <color theme="1"/>
      <name val="SutonnyMJ"/>
    </font>
    <font>
      <sz val="12"/>
      <color rgb="FFFF0000"/>
      <name val="SutonnyMJ"/>
    </font>
    <font>
      <sz val="13"/>
      <color theme="1"/>
      <name val="SutonnyMJ"/>
    </font>
    <font>
      <sz val="11"/>
      <color theme="1"/>
      <name val="Calibri"/>
      <family val="2"/>
      <scheme val="minor"/>
    </font>
    <font>
      <b/>
      <sz val="13"/>
      <color theme="1"/>
      <name val="SutonnyMJ"/>
    </font>
    <font>
      <b/>
      <sz val="14"/>
      <color theme="1"/>
      <name val="SutonnyMJ"/>
    </font>
    <font>
      <b/>
      <sz val="12"/>
      <name val="SutonnyAMJ"/>
    </font>
    <font>
      <b/>
      <u/>
      <sz val="14"/>
      <name val="SutonnyMJ"/>
    </font>
    <font>
      <sz val="12"/>
      <name val="SutonnyMJ"/>
    </font>
    <font>
      <sz val="13"/>
      <name val="SutonnyMJ"/>
    </font>
    <font>
      <b/>
      <sz val="12"/>
      <name val="SutonnyMJ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SutonnyMJ"/>
    </font>
    <font>
      <sz val="11"/>
      <color theme="1"/>
      <name val="Times New Roman"/>
      <family val="1"/>
    </font>
    <font>
      <sz val="11"/>
      <color theme="1"/>
      <name val="SutonnyMJ"/>
    </font>
    <font>
      <sz val="14"/>
      <color theme="0"/>
      <name val="SutonnyMJ"/>
    </font>
    <font>
      <sz val="18"/>
      <color theme="1"/>
      <name val="SutonnyMJ"/>
    </font>
    <font>
      <sz val="20"/>
      <color theme="1"/>
      <name val="SutonnyMJ"/>
    </font>
    <font>
      <b/>
      <u/>
      <sz val="13"/>
      <color theme="1"/>
      <name val="SutonnyMJ"/>
    </font>
    <font>
      <b/>
      <sz val="20"/>
      <color theme="1"/>
      <name val="SutonnyMJ"/>
    </font>
    <font>
      <b/>
      <sz val="11"/>
      <color theme="1"/>
      <name val="SutonnyMJ"/>
    </font>
    <font>
      <sz val="13"/>
      <color theme="1"/>
      <name val="Please Select Grade"/>
    </font>
    <font>
      <sz val="20"/>
      <color theme="0"/>
      <name val="SutonnyOMJ"/>
    </font>
    <font>
      <sz val="13"/>
      <name val="SutonnyMJ"/>
      <family val="1"/>
    </font>
    <font>
      <b/>
      <sz val="12"/>
      <color theme="1"/>
      <name val="SutonnyMJ"/>
    </font>
    <font>
      <sz val="12"/>
      <color theme="1"/>
      <name val="SutonnyAMJ"/>
    </font>
    <font>
      <b/>
      <u/>
      <sz val="12"/>
      <name val="SutonnyMJ"/>
    </font>
    <font>
      <b/>
      <u val="singleAccounting"/>
      <sz val="12"/>
      <color theme="1"/>
      <name val="SutonnyMJ"/>
    </font>
    <font>
      <sz val="12"/>
      <color theme="1"/>
      <name val="Calibri"/>
      <family val="2"/>
    </font>
    <font>
      <sz val="20"/>
      <color theme="0"/>
      <name val="SutonnyMJ"/>
    </font>
    <font>
      <sz val="16"/>
      <color theme="0"/>
      <name val="SutonnyMJ"/>
    </font>
    <font>
      <sz val="22"/>
      <color theme="0"/>
      <name val="SutonnyMJ"/>
    </font>
    <font>
      <sz val="25"/>
      <color theme="0"/>
      <name val="SutonnyMJ"/>
    </font>
    <font>
      <sz val="14"/>
      <color rgb="FFFF0000"/>
      <name val="SutonnyMJ"/>
    </font>
    <font>
      <b/>
      <sz val="14"/>
      <color rgb="FFFF0000"/>
      <name val="SutonnyMJ"/>
    </font>
    <font>
      <sz val="14"/>
      <color theme="1"/>
      <name val="Times New Roman"/>
      <family val="1"/>
    </font>
    <font>
      <b/>
      <sz val="14"/>
      <color rgb="FF7030A0"/>
      <name val="SutonnyMJ"/>
    </font>
    <font>
      <u/>
      <sz val="14"/>
      <color rgb="FFFF0000"/>
      <name val="SutonnyMJ"/>
    </font>
    <font>
      <u/>
      <sz val="14"/>
      <color theme="1"/>
      <name val="SutonnyMJ"/>
    </font>
    <font>
      <b/>
      <sz val="14"/>
      <color theme="1"/>
      <name val="SutonnyMJ"/>
      <family val="1"/>
    </font>
    <font>
      <b/>
      <sz val="12"/>
      <color theme="1"/>
      <name val="SutonnyMJ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5"/>
      <color rgb="FFFF0000"/>
      <name val="SutonnyMJ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49" fontId="8" fillId="0" borderId="0" xfId="0" applyNumberFormat="1" applyFont="1" applyAlignment="1">
      <alignment vertical="top" wrapText="1"/>
    </xf>
    <xf numFmtId="49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  <xf numFmtId="49" fontId="10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2" fontId="10" fillId="0" borderId="0" xfId="0" applyNumberFormat="1" applyFont="1" applyAlignment="1">
      <alignment vertical="top" wrapText="1"/>
    </xf>
    <xf numFmtId="49" fontId="11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vertical="top"/>
    </xf>
    <xf numFmtId="2" fontId="11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43" fontId="4" fillId="0" borderId="0" xfId="1" applyFont="1" applyBorder="1" applyAlignment="1">
      <alignment horizontal="right" vertical="top" wrapText="1"/>
    </xf>
    <xf numFmtId="0" fontId="7" fillId="0" borderId="0" xfId="0" applyFo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43" fontId="0" fillId="0" borderId="0" xfId="0" applyNumberFormat="1"/>
    <xf numFmtId="0" fontId="14" fillId="0" borderId="0" xfId="0" applyFont="1"/>
    <xf numFmtId="6" fontId="16" fillId="0" borderId="0" xfId="0" applyNumberFormat="1" applyFont="1"/>
    <xf numFmtId="49" fontId="16" fillId="0" borderId="0" xfId="0" applyNumberFormat="1" applyFont="1"/>
    <xf numFmtId="0" fontId="17" fillId="0" borderId="0" xfId="0" applyFont="1"/>
    <xf numFmtId="0" fontId="16" fillId="0" borderId="0" xfId="0" applyFont="1"/>
    <xf numFmtId="0" fontId="18" fillId="0" borderId="0" xfId="0" applyFont="1"/>
    <xf numFmtId="0" fontId="18" fillId="0" borderId="7" xfId="0" applyFont="1" applyBorder="1" applyAlignment="1">
      <alignment horizontal="center"/>
    </xf>
    <xf numFmtId="0" fontId="18" fillId="0" borderId="7" xfId="0" applyFont="1" applyBorder="1"/>
    <xf numFmtId="0" fontId="2" fillId="0" borderId="14" xfId="0" applyFont="1" applyBorder="1"/>
    <xf numFmtId="0" fontId="2" fillId="0" borderId="1" xfId="0" applyFont="1" applyBorder="1"/>
    <xf numFmtId="0" fontId="19" fillId="3" borderId="0" xfId="0" applyFont="1" applyFill="1"/>
    <xf numFmtId="0" fontId="15" fillId="0" borderId="1" xfId="0" applyFont="1" applyBorder="1"/>
    <xf numFmtId="0" fontId="25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43" fontId="15" fillId="0" borderId="8" xfId="1" applyFont="1" applyBorder="1" applyAlignment="1" applyProtection="1">
      <protection hidden="1"/>
    </xf>
    <xf numFmtId="43" fontId="18" fillId="0" borderId="7" xfId="1" applyFont="1" applyBorder="1" applyProtection="1">
      <protection hidden="1"/>
    </xf>
    <xf numFmtId="43" fontId="18" fillId="0" borderId="7" xfId="0" applyNumberFormat="1" applyFont="1" applyBorder="1" applyProtection="1">
      <protection hidden="1"/>
    </xf>
    <xf numFmtId="0" fontId="3" fillId="0" borderId="0" xfId="0" applyFont="1" applyAlignment="1" applyProtection="1">
      <alignment horizontal="right" vertical="center"/>
      <protection hidden="1"/>
    </xf>
    <xf numFmtId="49" fontId="12" fillId="0" borderId="0" xfId="0" applyNumberFormat="1" applyFont="1" applyAlignment="1">
      <alignment horizontal="left" vertical="top" wrapText="1"/>
    </xf>
    <xf numFmtId="43" fontId="4" fillId="0" borderId="0" xfId="0" applyNumberFormat="1" applyFont="1" applyAlignment="1">
      <alignment wrapText="1"/>
    </xf>
    <xf numFmtId="0" fontId="1" fillId="0" borderId="5" xfId="0" applyFont="1" applyBorder="1" applyAlignment="1" applyProtection="1">
      <alignment vertical="top" wrapText="1"/>
      <protection locked="0"/>
    </xf>
    <xf numFmtId="0" fontId="1" fillId="0" borderId="6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wrapText="1"/>
    </xf>
    <xf numFmtId="43" fontId="28" fillId="0" borderId="2" xfId="1" applyFont="1" applyBorder="1" applyAlignment="1" applyProtection="1">
      <alignment horizontal="right" vertical="top" wrapText="1"/>
      <protection hidden="1"/>
    </xf>
    <xf numFmtId="43" fontId="28" fillId="0" borderId="20" xfId="1" applyFont="1" applyBorder="1" applyAlignment="1" applyProtection="1">
      <alignment horizontal="right" vertical="top" wrapText="1"/>
      <protection hidden="1"/>
    </xf>
    <xf numFmtId="43" fontId="10" fillId="0" borderId="2" xfId="1" applyFont="1" applyBorder="1" applyAlignment="1" applyProtection="1">
      <alignment vertical="top" wrapText="1"/>
      <protection hidden="1"/>
    </xf>
    <xf numFmtId="43" fontId="1" fillId="0" borderId="19" xfId="1" applyFont="1" applyBorder="1" applyAlignment="1" applyProtection="1">
      <alignment vertical="top" wrapText="1"/>
      <protection hidden="1"/>
    </xf>
    <xf numFmtId="43" fontId="1" fillId="0" borderId="4" xfId="1" applyFont="1" applyBorder="1" applyAlignment="1" applyProtection="1">
      <alignment horizontal="right" vertical="top" wrapText="1"/>
      <protection hidden="1"/>
    </xf>
    <xf numFmtId="43" fontId="1" fillId="0" borderId="4" xfId="1" applyFont="1" applyBorder="1" applyAlignment="1" applyProtection="1">
      <alignment vertical="top" wrapText="1"/>
      <protection hidden="1"/>
    </xf>
    <xf numFmtId="43" fontId="1" fillId="0" borderId="2" xfId="1" applyFont="1" applyBorder="1" applyAlignment="1" applyProtection="1">
      <alignment horizontal="right" vertical="top" wrapText="1"/>
      <protection hidden="1"/>
    </xf>
    <xf numFmtId="43" fontId="1" fillId="0" borderId="20" xfId="1" applyFont="1" applyBorder="1" applyAlignment="1" applyProtection="1">
      <alignment horizontal="right" vertical="top" wrapText="1"/>
      <protection hidden="1"/>
    </xf>
    <xf numFmtId="43" fontId="1" fillId="0" borderId="20" xfId="1" applyFont="1" applyBorder="1" applyAlignment="1" applyProtection="1">
      <alignment horizontal="center" vertical="top" wrapText="1"/>
      <protection hidden="1"/>
    </xf>
    <xf numFmtId="43" fontId="28" fillId="2" borderId="2" xfId="1" applyFont="1" applyFill="1" applyBorder="1" applyAlignment="1" applyProtection="1">
      <alignment horizontal="right" vertical="top" wrapText="1"/>
      <protection hidden="1"/>
    </xf>
    <xf numFmtId="2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wrapText="1"/>
    </xf>
    <xf numFmtId="2" fontId="29" fillId="0" borderId="0" xfId="0" applyNumberFormat="1" applyFont="1" applyAlignment="1">
      <alignment wrapText="1"/>
    </xf>
    <xf numFmtId="0" fontId="1" fillId="0" borderId="16" xfId="0" applyFont="1" applyBorder="1" applyAlignment="1">
      <alignment horizontal="center" vertical="top" wrapText="1"/>
    </xf>
    <xf numFmtId="43" fontId="10" fillId="0" borderId="4" xfId="1" applyFont="1" applyBorder="1" applyAlignment="1" applyProtection="1">
      <alignment vertical="top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1" fillId="0" borderId="20" xfId="0" applyFont="1" applyBorder="1" applyAlignment="1" applyProtection="1">
      <alignment horizontal="center" vertical="top" wrapText="1"/>
      <protection hidden="1"/>
    </xf>
    <xf numFmtId="0" fontId="1" fillId="0" borderId="25" xfId="0" applyFont="1" applyBorder="1" applyAlignment="1" applyProtection="1">
      <alignment horizontal="center" vertical="top" wrapText="1"/>
      <protection hidden="1"/>
    </xf>
    <xf numFmtId="0" fontId="1" fillId="0" borderId="4" xfId="0" applyFont="1" applyBorder="1" applyAlignment="1" applyProtection="1">
      <alignment horizontal="center" vertical="top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28" fillId="2" borderId="2" xfId="0" applyFont="1" applyFill="1" applyBorder="1" applyAlignment="1" applyProtection="1">
      <alignment horizontal="center" vertical="top" wrapText="1"/>
      <protection hidden="1"/>
    </xf>
    <xf numFmtId="0" fontId="1" fillId="0" borderId="21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0" fontId="1" fillId="0" borderId="18" xfId="0" applyFont="1" applyBorder="1" applyAlignment="1" applyProtection="1">
      <alignment vertical="top" wrapText="1"/>
      <protection hidden="1"/>
    </xf>
    <xf numFmtId="0" fontId="15" fillId="0" borderId="22" xfId="0" applyFont="1" applyBorder="1" applyAlignment="1" applyProtection="1">
      <alignment horizontal="right" vertical="top" wrapText="1"/>
      <protection hidden="1"/>
    </xf>
    <xf numFmtId="0" fontId="15" fillId="0" borderId="19" xfId="0" applyFont="1" applyBorder="1" applyAlignment="1" applyProtection="1">
      <alignment horizontal="right" vertical="top" wrapText="1"/>
      <protection hidden="1"/>
    </xf>
    <xf numFmtId="0" fontId="1" fillId="0" borderId="5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vertical="top"/>
      <protection hidden="1"/>
    </xf>
    <xf numFmtId="0" fontId="1" fillId="0" borderId="3" xfId="0" applyFont="1" applyBorder="1" applyAlignment="1" applyProtection="1">
      <alignment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20" xfId="0" applyFont="1" applyBorder="1" applyAlignment="1" applyProtection="1">
      <alignment horizontal="center" vertical="center" wrapText="1"/>
      <protection hidden="1"/>
    </xf>
    <xf numFmtId="0" fontId="1" fillId="0" borderId="25" xfId="0" applyFont="1" applyBorder="1" applyAlignment="1" applyProtection="1">
      <alignment horizontal="center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43" fontId="31" fillId="0" borderId="22" xfId="0" applyNumberFormat="1" applyFont="1" applyBorder="1" applyAlignment="1" applyProtection="1">
      <alignment horizontal="center" vertical="top"/>
      <protection hidden="1"/>
    </xf>
    <xf numFmtId="0" fontId="1" fillId="0" borderId="19" xfId="0" applyFont="1" applyBorder="1" applyAlignment="1" applyProtection="1">
      <alignment vertical="top"/>
      <protection hidden="1"/>
    </xf>
    <xf numFmtId="0" fontId="1" fillId="0" borderId="18" xfId="0" applyFont="1" applyBorder="1" applyAlignment="1" applyProtection="1">
      <alignment horizontal="center" vertical="top" wrapText="1"/>
      <protection hidden="1"/>
    </xf>
    <xf numFmtId="49" fontId="10" fillId="0" borderId="0" xfId="0" applyNumberFormat="1" applyFont="1" applyAlignment="1" applyProtection="1">
      <alignment horizontal="center" vertical="top"/>
      <protection hidden="1"/>
    </xf>
    <xf numFmtId="49" fontId="10" fillId="0" borderId="0" xfId="0" applyNumberFormat="1" applyFont="1" applyAlignment="1" applyProtection="1">
      <alignment horizontal="left" vertical="top"/>
      <protection hidden="1"/>
    </xf>
    <xf numFmtId="49" fontId="10" fillId="0" borderId="0" xfId="0" applyNumberFormat="1" applyFont="1" applyAlignment="1" applyProtection="1">
      <alignment vertical="top"/>
      <protection hidden="1"/>
    </xf>
    <xf numFmtId="0" fontId="2" fillId="0" borderId="7" xfId="0" applyFont="1" applyBorder="1" applyAlignment="1">
      <alignment horizontal="center" vertical="center"/>
    </xf>
    <xf numFmtId="0" fontId="37" fillId="0" borderId="0" xfId="0" applyFont="1"/>
    <xf numFmtId="9" fontId="37" fillId="0" borderId="0" xfId="0" applyNumberFormat="1" applyFont="1"/>
    <xf numFmtId="0" fontId="38" fillId="0" borderId="0" xfId="0" applyFont="1"/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Protection="1">
      <protection hidden="1"/>
    </xf>
    <xf numFmtId="0" fontId="2" fillId="0" borderId="9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2" fillId="0" borderId="14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15" fillId="0" borderId="1" xfId="0" applyFont="1" applyBorder="1" applyProtection="1">
      <protection hidden="1"/>
    </xf>
    <xf numFmtId="0" fontId="37" fillId="0" borderId="0" xfId="0" applyFont="1" applyProtection="1">
      <protection hidden="1"/>
    </xf>
    <xf numFmtId="0" fontId="37" fillId="3" borderId="0" xfId="0" applyFont="1" applyFill="1" applyProtection="1">
      <protection hidden="1"/>
    </xf>
    <xf numFmtId="9" fontId="37" fillId="0" borderId="0" xfId="0" applyNumberFormat="1" applyFont="1" applyProtection="1">
      <protection hidden="1"/>
    </xf>
    <xf numFmtId="0" fontId="19" fillId="3" borderId="0" xfId="0" applyFont="1" applyFill="1" applyProtection="1">
      <protection hidden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37" fillId="0" borderId="0" xfId="0" applyFont="1" applyAlignment="1">
      <alignment horizontal="right"/>
    </xf>
    <xf numFmtId="43" fontId="10" fillId="0" borderId="4" xfId="1" applyFont="1" applyBorder="1" applyAlignment="1" applyProtection="1">
      <alignment horizontal="right" vertical="top" wrapText="1"/>
      <protection hidden="1"/>
    </xf>
    <xf numFmtId="0" fontId="19" fillId="0" borderId="0" xfId="0" applyFont="1"/>
    <xf numFmtId="9" fontId="19" fillId="0" borderId="0" xfId="0" applyNumberFormat="1" applyFont="1"/>
    <xf numFmtId="0" fontId="2" fillId="3" borderId="0" xfId="0" applyFont="1" applyFill="1"/>
    <xf numFmtId="0" fontId="2" fillId="0" borderId="0" xfId="0" applyFont="1" applyProtection="1">
      <protection hidden="1"/>
    </xf>
    <xf numFmtId="0" fontId="2" fillId="3" borderId="0" xfId="0" applyFont="1" applyFill="1" applyProtection="1">
      <protection hidden="1"/>
    </xf>
    <xf numFmtId="9" fontId="2" fillId="0" borderId="0" xfId="0" applyNumberFormat="1" applyFont="1"/>
    <xf numFmtId="9" fontId="2" fillId="0" borderId="0" xfId="0" applyNumberFormat="1" applyFont="1" applyProtection="1">
      <protection hidden="1"/>
    </xf>
    <xf numFmtId="0" fontId="37" fillId="0" borderId="0" xfId="0" applyFont="1" applyAlignment="1">
      <alignment horizontal="left"/>
    </xf>
    <xf numFmtId="0" fontId="28" fillId="0" borderId="0" xfId="0" applyFont="1"/>
    <xf numFmtId="0" fontId="28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4" fillId="0" borderId="3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39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43" fontId="18" fillId="0" borderId="0" xfId="1" applyFont="1" applyBorder="1" applyAlignment="1" applyProtection="1">
      <alignment horizontal="right"/>
    </xf>
    <xf numFmtId="0" fontId="2" fillId="0" borderId="7" xfId="0" applyFont="1" applyBorder="1" applyAlignment="1" applyProtection="1">
      <alignment horizontal="center" vertical="center"/>
      <protection hidden="1"/>
    </xf>
    <xf numFmtId="0" fontId="2" fillId="0" borderId="14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  <xf numFmtId="0" fontId="15" fillId="0" borderId="1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29" xfId="0" applyFont="1" applyBorder="1" applyAlignment="1" applyProtection="1">
      <alignment horizontal="center" vertical="center"/>
      <protection hidden="1"/>
    </xf>
    <xf numFmtId="0" fontId="2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43" fontId="1" fillId="0" borderId="7" xfId="1" applyFont="1" applyBorder="1" applyAlignment="1" applyProtection="1">
      <alignment horizontal="right"/>
      <protection locked="0"/>
    </xf>
    <xf numFmtId="0" fontId="3" fillId="0" borderId="0" xfId="0" applyFont="1"/>
    <xf numFmtId="43" fontId="1" fillId="0" borderId="7" xfId="1" applyFont="1" applyBorder="1" applyAlignment="1" applyProtection="1">
      <alignment horizontal="right"/>
    </xf>
    <xf numFmtId="0" fontId="1" fillId="0" borderId="0" xfId="0" applyFont="1" applyAlignment="1">
      <alignment horizontal="center"/>
    </xf>
    <xf numFmtId="43" fontId="1" fillId="0" borderId="0" xfId="1" applyFont="1" applyBorder="1" applyAlignment="1" applyProtection="1">
      <alignment horizontal="right"/>
    </xf>
    <xf numFmtId="43" fontId="28" fillId="0" borderId="7" xfId="1" applyFont="1" applyBorder="1" applyAlignment="1" applyProtection="1">
      <alignment horizontal="right"/>
    </xf>
    <xf numFmtId="0" fontId="20" fillId="8" borderId="27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center" vertical="center" wrapText="1"/>
    </xf>
    <xf numFmtId="0" fontId="20" fillId="8" borderId="28" xfId="0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6" xfId="0" applyFont="1" applyBorder="1" applyAlignment="1" applyProtection="1">
      <alignment horizontal="left" vertical="top" wrapText="1"/>
      <protection hidden="1"/>
    </xf>
    <xf numFmtId="0" fontId="33" fillId="4" borderId="11" xfId="0" applyFont="1" applyFill="1" applyBorder="1" applyAlignment="1" applyProtection="1">
      <alignment horizontal="center"/>
      <protection hidden="1"/>
    </xf>
    <xf numFmtId="0" fontId="33" fillId="4" borderId="12" xfId="0" applyFont="1" applyFill="1" applyBorder="1" applyAlignment="1" applyProtection="1">
      <alignment horizontal="center"/>
      <protection hidden="1"/>
    </xf>
    <xf numFmtId="0" fontId="33" fillId="4" borderId="13" xfId="0" applyFont="1" applyFill="1" applyBorder="1" applyAlignment="1" applyProtection="1">
      <alignment horizontal="center"/>
      <protection hidden="1"/>
    </xf>
    <xf numFmtId="0" fontId="1" fillId="0" borderId="18" xfId="0" applyFont="1" applyBorder="1" applyAlignment="1" applyProtection="1">
      <alignment horizontal="left" vertical="top" wrapText="1"/>
      <protection hidden="1"/>
    </xf>
    <xf numFmtId="0" fontId="1" fillId="0" borderId="19" xfId="0" applyFont="1" applyBorder="1" applyAlignment="1" applyProtection="1">
      <alignment horizontal="left" vertical="top" wrapText="1"/>
      <protection hidden="1"/>
    </xf>
    <xf numFmtId="0" fontId="1" fillId="0" borderId="22" xfId="0" applyFont="1" applyBorder="1" applyAlignment="1" applyProtection="1">
      <alignment horizontal="left" vertical="top" wrapText="1"/>
      <protection hidden="1"/>
    </xf>
    <xf numFmtId="0" fontId="35" fillId="5" borderId="0" xfId="0" applyFont="1" applyFill="1" applyAlignment="1" applyProtection="1">
      <alignment horizontal="center"/>
      <protection locked="0" hidden="1"/>
    </xf>
    <xf numFmtId="0" fontId="35" fillId="5" borderId="24" xfId="0" applyFont="1" applyFill="1" applyBorder="1" applyAlignment="1" applyProtection="1">
      <alignment horizontal="center"/>
      <protection locked="0" hidden="1"/>
    </xf>
    <xf numFmtId="0" fontId="34" fillId="5" borderId="0" xfId="0" applyFont="1" applyFill="1" applyAlignment="1" applyProtection="1">
      <alignment horizontal="center" wrapText="1"/>
      <protection locked="0" hidden="1"/>
    </xf>
    <xf numFmtId="0" fontId="34" fillId="5" borderId="1" xfId="0" applyFont="1" applyFill="1" applyBorder="1" applyAlignment="1" applyProtection="1">
      <alignment horizontal="center" wrapText="1"/>
      <protection locked="0" hidden="1"/>
    </xf>
    <xf numFmtId="0" fontId="36" fillId="7" borderId="0" xfId="0" applyFont="1" applyFill="1" applyAlignment="1" applyProtection="1">
      <alignment horizontal="center"/>
      <protection hidden="1"/>
    </xf>
    <xf numFmtId="0" fontId="35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26" fillId="5" borderId="14" xfId="0" applyFont="1" applyFill="1" applyBorder="1" applyAlignment="1" applyProtection="1">
      <alignment horizontal="center" wrapText="1"/>
      <protection locked="0" hidden="1"/>
    </xf>
    <xf numFmtId="0" fontId="26" fillId="5" borderId="1" xfId="0" applyFont="1" applyFill="1" applyBorder="1" applyAlignment="1" applyProtection="1">
      <alignment horizontal="center" wrapText="1"/>
      <protection locked="0" hidden="1"/>
    </xf>
    <xf numFmtId="0" fontId="26" fillId="5" borderId="15" xfId="0" applyFont="1" applyFill="1" applyBorder="1" applyAlignment="1" applyProtection="1">
      <alignment horizontal="center" wrapText="1"/>
      <protection locked="0" hidden="1"/>
    </xf>
    <xf numFmtId="49" fontId="1" fillId="0" borderId="5" xfId="0" applyNumberFormat="1" applyFont="1" applyBorder="1" applyAlignment="1" applyProtection="1">
      <alignment horizontal="left" vertical="top"/>
      <protection locked="0"/>
    </xf>
    <xf numFmtId="49" fontId="1" fillId="0" borderId="6" xfId="0" applyNumberFormat="1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 wrapText="1"/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17" xfId="0" applyFont="1" applyBorder="1" applyAlignment="1" applyProtection="1">
      <alignment horizontal="left" vertical="top" wrapText="1"/>
      <protection hidden="1"/>
    </xf>
    <xf numFmtId="43" fontId="28" fillId="0" borderId="20" xfId="1" applyFont="1" applyBorder="1" applyAlignment="1" applyProtection="1">
      <alignment horizontal="right"/>
      <protection hidden="1"/>
    </xf>
    <xf numFmtId="43" fontId="28" fillId="0" borderId="4" xfId="1" applyFont="1" applyBorder="1" applyAlignment="1" applyProtection="1">
      <alignment horizontal="right"/>
      <protection hidden="1"/>
    </xf>
    <xf numFmtId="0" fontId="1" fillId="0" borderId="20" xfId="0" applyFont="1" applyBorder="1" applyAlignment="1" applyProtection="1">
      <alignment horizontal="center" wrapText="1"/>
      <protection hidden="1"/>
    </xf>
    <xf numFmtId="0" fontId="1" fillId="0" borderId="4" xfId="0" applyFont="1" applyBorder="1" applyAlignment="1" applyProtection="1">
      <alignment horizontal="center" wrapText="1"/>
      <protection hidden="1"/>
    </xf>
    <xf numFmtId="0" fontId="28" fillId="2" borderId="3" xfId="0" applyFont="1" applyFill="1" applyBorder="1" applyAlignment="1" applyProtection="1">
      <alignment horizontal="left" vertical="top" wrapText="1"/>
      <protection hidden="1"/>
    </xf>
    <xf numFmtId="0" fontId="28" fillId="2" borderId="6" xfId="0" applyFont="1" applyFill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/>
      <protection hidden="1"/>
    </xf>
    <xf numFmtId="0" fontId="1" fillId="0" borderId="6" xfId="0" applyFont="1" applyBorder="1" applyAlignment="1" applyProtection="1">
      <alignment horizontal="left" vertical="top"/>
      <protection hidden="1"/>
    </xf>
    <xf numFmtId="0" fontId="28" fillId="2" borderId="3" xfId="0" applyFont="1" applyFill="1" applyBorder="1" applyAlignment="1" applyProtection="1">
      <alignment horizontal="left" vertical="top"/>
      <protection hidden="1"/>
    </xf>
    <xf numFmtId="0" fontId="28" fillId="2" borderId="6" xfId="0" applyFont="1" applyFill="1" applyBorder="1" applyAlignment="1" applyProtection="1">
      <alignment horizontal="left" vertical="top"/>
      <protection hidden="1"/>
    </xf>
    <xf numFmtId="49" fontId="11" fillId="0" borderId="0" xfId="0" applyNumberFormat="1" applyFont="1" applyAlignment="1">
      <alignment horizontal="left" vertical="top" wrapText="1"/>
    </xf>
    <xf numFmtId="49" fontId="27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 applyProtection="1">
      <alignment horizontal="left" vertical="top" wrapText="1"/>
      <protection hidden="1"/>
    </xf>
    <xf numFmtId="0" fontId="28" fillId="0" borderId="3" xfId="0" applyFont="1" applyBorder="1" applyAlignment="1" applyProtection="1">
      <alignment vertical="top" wrapText="1"/>
      <protection hidden="1"/>
    </xf>
    <xf numFmtId="0" fontId="28" fillId="0" borderId="6" xfId="0" applyFont="1" applyBorder="1" applyAlignment="1" applyProtection="1">
      <alignment vertical="top" wrapText="1"/>
      <protection hidden="1"/>
    </xf>
    <xf numFmtId="0" fontId="1" fillId="0" borderId="21" xfId="0" applyFont="1" applyBorder="1" applyAlignment="1" applyProtection="1">
      <alignment horizontal="left" vertical="top"/>
      <protection hidden="1"/>
    </xf>
    <xf numFmtId="0" fontId="1" fillId="0" borderId="17" xfId="0" applyFont="1" applyBorder="1" applyAlignment="1" applyProtection="1">
      <alignment horizontal="left" vertical="top"/>
      <protection hidden="1"/>
    </xf>
    <xf numFmtId="0" fontId="1" fillId="0" borderId="3" xfId="0" applyFont="1" applyBorder="1" applyAlignment="1" applyProtection="1">
      <alignment vertical="top" wrapText="1"/>
      <protection hidden="1"/>
    </xf>
    <xf numFmtId="0" fontId="1" fillId="0" borderId="6" xfId="0" applyFont="1" applyBorder="1" applyAlignment="1" applyProtection="1">
      <alignment vertical="top" wrapText="1"/>
      <protection hidden="1"/>
    </xf>
    <xf numFmtId="49" fontId="30" fillId="0" borderId="0" xfId="0" applyNumberFormat="1" applyFont="1" applyAlignment="1" applyProtection="1">
      <alignment horizontal="center" vertical="top" wrapText="1"/>
      <protection hidden="1"/>
    </xf>
    <xf numFmtId="49" fontId="12" fillId="0" borderId="0" xfId="0" applyNumberFormat="1" applyFont="1" applyAlignment="1" applyProtection="1">
      <alignment horizontal="right" vertical="top" wrapText="1"/>
      <protection hidden="1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44" fillId="0" borderId="0" xfId="0" applyFont="1" applyAlignment="1" applyProtection="1">
      <alignment horizontal="center" wrapText="1"/>
      <protection hidden="1"/>
    </xf>
    <xf numFmtId="0" fontId="28" fillId="0" borderId="0" xfId="0" applyFont="1" applyAlignment="1" applyProtection="1">
      <alignment horizontal="center" wrapText="1"/>
      <protection hidden="1"/>
    </xf>
    <xf numFmtId="0" fontId="21" fillId="0" borderId="1" xfId="0" applyFont="1" applyBorder="1" applyAlignment="1" applyProtection="1">
      <alignment horizontal="center" wrapText="1"/>
      <protection hidden="1"/>
    </xf>
    <xf numFmtId="0" fontId="20" fillId="0" borderId="1" xfId="0" applyFont="1" applyBorder="1" applyAlignment="1" applyProtection="1">
      <alignment horizontal="center" wrapText="1"/>
      <protection hidden="1"/>
    </xf>
    <xf numFmtId="49" fontId="11" fillId="0" borderId="0" xfId="0" applyNumberFormat="1" applyFont="1" applyAlignment="1">
      <alignment horizontal="center" vertical="top"/>
    </xf>
    <xf numFmtId="43" fontId="2" fillId="0" borderId="8" xfId="1" applyFont="1" applyBorder="1" applyAlignment="1" applyProtection="1">
      <alignment horizontal="center"/>
      <protection hidden="1"/>
    </xf>
    <xf numFmtId="43" fontId="2" fillId="0" borderId="9" xfId="1" applyFont="1" applyBorder="1" applyAlignment="1" applyProtection="1">
      <alignment horizontal="center"/>
      <protection hidden="1"/>
    </xf>
    <xf numFmtId="43" fontId="2" fillId="0" borderId="10" xfId="1" applyFont="1" applyBorder="1" applyAlignment="1" applyProtection="1">
      <alignment horizontal="center"/>
      <protection hidden="1"/>
    </xf>
    <xf numFmtId="43" fontId="2" fillId="0" borderId="8" xfId="0" applyNumberFormat="1" applyFont="1" applyBorder="1" applyAlignment="1" applyProtection="1">
      <alignment horizontal="center"/>
      <protection hidden="1"/>
    </xf>
    <xf numFmtId="43" fontId="2" fillId="0" borderId="9" xfId="0" applyNumberFormat="1" applyFont="1" applyBorder="1" applyAlignment="1" applyProtection="1">
      <alignment horizontal="center"/>
      <protection hidden="1"/>
    </xf>
    <xf numFmtId="43" fontId="2" fillId="0" borderId="10" xfId="0" applyNumberFormat="1" applyFont="1" applyBorder="1" applyAlignment="1" applyProtection="1">
      <alignment horizontal="center"/>
      <protection hidden="1"/>
    </xf>
    <xf numFmtId="0" fontId="24" fillId="0" borderId="7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top" wrapText="1"/>
    </xf>
    <xf numFmtId="0" fontId="23" fillId="0" borderId="1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2" fillId="0" borderId="7" xfId="0" applyFont="1" applyBorder="1" applyAlignment="1" applyProtection="1">
      <alignment horizontal="left"/>
      <protection hidden="1"/>
    </xf>
    <xf numFmtId="43" fontId="2" fillId="0" borderId="9" xfId="1" applyFont="1" applyBorder="1" applyAlignment="1" applyProtection="1">
      <alignment horizontal="right"/>
      <protection hidden="1"/>
    </xf>
    <xf numFmtId="43" fontId="2" fillId="0" borderId="10" xfId="1" applyFont="1" applyBorder="1" applyAlignment="1" applyProtection="1">
      <alignment horizontal="right"/>
      <protection hidden="1"/>
    </xf>
    <xf numFmtId="49" fontId="2" fillId="0" borderId="9" xfId="0" applyNumberFormat="1" applyFont="1" applyBorder="1" applyAlignment="1" applyProtection="1">
      <alignment horizontal="left"/>
      <protection hidden="1"/>
    </xf>
    <xf numFmtId="49" fontId="2" fillId="0" borderId="10" xfId="0" applyNumberFormat="1" applyFont="1" applyBorder="1" applyAlignment="1" applyProtection="1">
      <alignment horizontal="left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0" borderId="9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49" fontId="12" fillId="0" borderId="26" xfId="0" applyNumberFormat="1" applyFont="1" applyBorder="1" applyAlignment="1" applyProtection="1">
      <alignment horizontal="center" vertical="top" wrapText="1"/>
      <protection hidden="1"/>
    </xf>
    <xf numFmtId="43" fontId="28" fillId="0" borderId="7" xfId="1" applyFont="1" applyBorder="1" applyAlignment="1" applyProtection="1">
      <alignment horizontal="right"/>
    </xf>
    <xf numFmtId="0" fontId="4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3" fontId="1" fillId="0" borderId="7" xfId="1" applyFont="1" applyBorder="1" applyAlignment="1" applyProtection="1">
      <alignment horizontal="right"/>
    </xf>
    <xf numFmtId="43" fontId="2" fillId="0" borderId="8" xfId="1" applyFont="1" applyBorder="1" applyAlignment="1" applyProtection="1">
      <alignment horizontal="right" vertical="center"/>
      <protection locked="0"/>
    </xf>
    <xf numFmtId="43" fontId="2" fillId="0" borderId="9" xfId="1" applyFont="1" applyBorder="1" applyAlignment="1" applyProtection="1">
      <alignment horizontal="right" vertical="center"/>
      <protection locked="0"/>
    </xf>
    <xf numFmtId="43" fontId="2" fillId="0" borderId="10" xfId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49" fontId="10" fillId="0" borderId="26" xfId="0" applyNumberFormat="1" applyFont="1" applyBorder="1" applyAlignment="1" applyProtection="1">
      <alignment horizontal="center" vertical="top" wrapText="1"/>
      <protection locked="0"/>
    </xf>
    <xf numFmtId="0" fontId="40" fillId="0" borderId="0" xfId="0" applyFont="1" applyAlignment="1">
      <alignment horizontal="left"/>
    </xf>
    <xf numFmtId="0" fontId="38" fillId="9" borderId="0" xfId="0" applyFont="1" applyFill="1" applyAlignment="1">
      <alignment horizontal="center"/>
    </xf>
    <xf numFmtId="0" fontId="2" fillId="0" borderId="7" xfId="0" applyFont="1" applyBorder="1" applyAlignment="1" applyProtection="1">
      <alignment horizontal="left" vertical="center"/>
      <protection hidden="1"/>
    </xf>
    <xf numFmtId="43" fontId="2" fillId="0" borderId="8" xfId="0" applyNumberFormat="1" applyFont="1" applyBorder="1" applyAlignment="1" applyProtection="1">
      <alignment horizontal="center" vertical="center"/>
      <protection locked="0"/>
    </xf>
    <xf numFmtId="43" fontId="2" fillId="0" borderId="9" xfId="0" applyNumberFormat="1" applyFont="1" applyBorder="1" applyAlignment="1" applyProtection="1">
      <alignment horizontal="center" vertical="center"/>
      <protection locked="0"/>
    </xf>
    <xf numFmtId="43" fontId="2" fillId="0" borderId="10" xfId="0" applyNumberFormat="1" applyFont="1" applyBorder="1" applyAlignment="1" applyProtection="1">
      <alignment horizontal="center" vertical="center"/>
      <protection locked="0"/>
    </xf>
    <xf numFmtId="0" fontId="2" fillId="10" borderId="8" xfId="0" applyFont="1" applyFill="1" applyBorder="1" applyAlignment="1" applyProtection="1">
      <alignment horizontal="left" vertical="center"/>
      <protection hidden="1"/>
    </xf>
    <xf numFmtId="0" fontId="2" fillId="10" borderId="9" xfId="0" applyFont="1" applyFill="1" applyBorder="1" applyAlignment="1" applyProtection="1">
      <alignment horizontal="left" vertical="center"/>
      <protection hidden="1"/>
    </xf>
    <xf numFmtId="0" fontId="2" fillId="10" borderId="10" xfId="0" applyFont="1" applyFill="1" applyBorder="1" applyAlignment="1" applyProtection="1">
      <alignment horizontal="left" vertical="center"/>
      <protection hidden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4" fillId="0" borderId="7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3" fontId="47" fillId="0" borderId="12" xfId="0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1" fillId="0" borderId="5" xfId="0" applyFont="1" applyBorder="1" applyAlignment="1" applyProtection="1">
      <alignment horizontal="left" vertical="top" wrapText="1"/>
      <protection hidden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microsoft.com/office/2007/relationships/hdphoto" Target="../media/hdphoto3.wdp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microsoft.com/office/2007/relationships/hdphoto" Target="../media/hdphoto2.wdp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304028</xdr:colOff>
      <xdr:row>0</xdr:row>
      <xdr:rowOff>82386</xdr:rowOff>
    </xdr:from>
    <xdr:to>
      <xdr:col>2</xdr:col>
      <xdr:colOff>773723</xdr:colOff>
      <xdr:row>1</xdr:row>
      <xdr:rowOff>278825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42253" y="82386"/>
          <a:ext cx="469695" cy="445091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55</xdr:row>
      <xdr:rowOff>152398</xdr:rowOff>
    </xdr:from>
    <xdr:to>
      <xdr:col>6</xdr:col>
      <xdr:colOff>89966</xdr:colOff>
      <xdr:row>63</xdr:row>
      <xdr:rowOff>598713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13117284"/>
          <a:ext cx="7557566" cy="2275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665182</xdr:colOff>
      <xdr:row>0</xdr:row>
      <xdr:rowOff>94578</xdr:rowOff>
    </xdr:from>
    <xdr:to>
      <xdr:col>3</xdr:col>
      <xdr:colOff>469525</xdr:colOff>
      <xdr:row>1</xdr:row>
      <xdr:rowOff>295829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58602" y="94578"/>
          <a:ext cx="505383" cy="445091"/>
        </a:xfrm>
        <a:prstGeom prst="rect">
          <a:avLst/>
        </a:prstGeom>
      </xdr:spPr>
    </xdr:pic>
    <xdr:clientData/>
  </xdr:twoCellAnchor>
  <xdr:twoCellAnchor editAs="oneCell">
    <xdr:from>
      <xdr:col>1</xdr:col>
      <xdr:colOff>69668</xdr:colOff>
      <xdr:row>25</xdr:row>
      <xdr:rowOff>202473</xdr:rowOff>
    </xdr:from>
    <xdr:to>
      <xdr:col>10</xdr:col>
      <xdr:colOff>746054</xdr:colOff>
      <xdr:row>35</xdr:row>
      <xdr:rowOff>137800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88" y="7296693"/>
          <a:ext cx="7602966" cy="2335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304028</xdr:colOff>
      <xdr:row>0</xdr:row>
      <xdr:rowOff>82386</xdr:rowOff>
    </xdr:from>
    <xdr:to>
      <xdr:col>2</xdr:col>
      <xdr:colOff>773723</xdr:colOff>
      <xdr:row>1</xdr:row>
      <xdr:rowOff>289352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70828" y="82386"/>
          <a:ext cx="469695" cy="452711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544286</xdr:colOff>
      <xdr:row>55</xdr:row>
      <xdr:rowOff>152398</xdr:rowOff>
    </xdr:from>
    <xdr:to>
      <xdr:col>6</xdr:col>
      <xdr:colOff>89966</xdr:colOff>
      <xdr:row>63</xdr:row>
      <xdr:rowOff>598713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6" y="13053058"/>
          <a:ext cx="7554300" cy="22751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493060</xdr:colOff>
      <xdr:row>47</xdr:row>
      <xdr:rowOff>14791</xdr:rowOff>
    </xdr:from>
    <xdr:to>
      <xdr:col>9</xdr:col>
      <xdr:colOff>381001</xdr:colOff>
      <xdr:row>59</xdr:row>
      <xdr:rowOff>112060</xdr:rowOff>
    </xdr:to>
    <xdr:pic>
      <xdr:nvPicPr>
        <xdr:cNvPr id="3" name="Picture 2" descr="No photo description available.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7"/>
        <a:stretch/>
      </xdr:blipFill>
      <xdr:spPr bwMode="auto">
        <a:xfrm>
          <a:off x="1165413" y="10918115"/>
          <a:ext cx="5726206" cy="278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105528</xdr:colOff>
      <xdr:row>32</xdr:row>
      <xdr:rowOff>202473</xdr:rowOff>
    </xdr:from>
    <xdr:to>
      <xdr:col>10</xdr:col>
      <xdr:colOff>512973</xdr:colOff>
      <xdr:row>42</xdr:row>
      <xdr:rowOff>137800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293" y="7517673"/>
          <a:ext cx="7615068" cy="23199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672802</xdr:colOff>
      <xdr:row>0</xdr:row>
      <xdr:rowOff>132678</xdr:rowOff>
    </xdr:from>
    <xdr:to>
      <xdr:col>3</xdr:col>
      <xdr:colOff>465618</xdr:colOff>
      <xdr:row>1</xdr:row>
      <xdr:rowOff>333929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14" t="10487" r="7114" b="5962"/>
        <a:stretch>
          <a:fillRect/>
        </a:stretch>
      </xdr:blipFill>
      <xdr:spPr>
        <a:xfrm>
          <a:off x="1343362" y="132678"/>
          <a:ext cx="501476" cy="445091"/>
        </a:xfrm>
        <a:prstGeom prst="rect">
          <a:avLst/>
        </a:prstGeom>
      </xdr:spPr>
    </xdr:pic>
    <xdr:clientData/>
  </xdr:twoCellAnchor>
  <xdr:twoCellAnchor editAs="oneCell">
    <xdr:from>
      <xdr:col>1</xdr:col>
      <xdr:colOff>30737</xdr:colOff>
      <xdr:row>27</xdr:row>
      <xdr:rowOff>119107</xdr:rowOff>
    </xdr:from>
    <xdr:to>
      <xdr:col>10</xdr:col>
      <xdr:colOff>802597</xdr:colOff>
      <xdr:row>37</xdr:row>
      <xdr:rowOff>70123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423" y="7804421"/>
          <a:ext cx="7597203" cy="2313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Final%20Fixation%202026/Users/It's%20Me/OneDrive/Desktop/Fixation%202026%20(Final).xlsx" TargetMode="External"/><Relationship Id="rId1" Type="http://schemas.openxmlformats.org/officeDocument/2006/relationships/externalLinkPath" Target="/Final%20Fixation%202026/Users/It's%20Me/OneDrive/Desktop/Fixation%202026%20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mp"/>
      <sheetName val="Fixation"/>
      <sheetName val="Arrear"/>
      <sheetName val="2015"/>
      <sheetName val="2026"/>
      <sheetName val="Sheet3"/>
      <sheetName val="t3"/>
      <sheetName val="Sheet2"/>
      <sheetName val="Sheet4"/>
    </sheetNames>
    <sheetDataSet>
      <sheetData sheetId="0"/>
      <sheetData sheetId="1"/>
      <sheetData sheetId="2"/>
      <sheetData sheetId="3">
        <row r="14">
          <cell r="B14">
            <v>11000</v>
          </cell>
          <cell r="C14">
            <v>11550</v>
          </cell>
          <cell r="D14">
            <v>12130</v>
          </cell>
          <cell r="E14">
            <v>12740</v>
          </cell>
          <cell r="F14">
            <v>13380</v>
          </cell>
          <cell r="G14">
            <v>14050</v>
          </cell>
          <cell r="H14">
            <v>14760</v>
          </cell>
          <cell r="I14">
            <v>15500</v>
          </cell>
          <cell r="J14">
            <v>16280</v>
          </cell>
          <cell r="K14">
            <v>17100</v>
          </cell>
          <cell r="L14">
            <v>17960</v>
          </cell>
          <cell r="M14">
            <v>18860</v>
          </cell>
          <cell r="N14">
            <v>19810</v>
          </cell>
          <cell r="O14">
            <v>20810</v>
          </cell>
          <cell r="P14">
            <v>21860</v>
          </cell>
          <cell r="Q14">
            <v>22960</v>
          </cell>
          <cell r="R14">
            <v>24110</v>
          </cell>
          <cell r="S14">
            <v>25320</v>
          </cell>
          <cell r="T14">
            <v>26590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15"/>
  <sheetViews>
    <sheetView showGridLines="0" workbookViewId="0">
      <selection activeCell="B14" sqref="B14"/>
    </sheetView>
  </sheetViews>
  <sheetFormatPr defaultColWidth="9.140625" defaultRowHeight="19.5"/>
  <cols>
    <col min="1" max="1" width="11.140625" style="21" customWidth="1"/>
    <col min="2" max="2" width="85.28515625" style="21" customWidth="1"/>
    <col min="3" max="16384" width="9.140625" style="21"/>
  </cols>
  <sheetData>
    <row r="1" spans="1:2" ht="20.25" thickBot="1"/>
    <row r="2" spans="1:2" ht="30.75" customHeight="1" thickBot="1">
      <c r="A2" s="153" t="s">
        <v>187</v>
      </c>
      <c r="B2" s="154"/>
    </row>
    <row r="3" spans="1:2" ht="24.75" customHeight="1">
      <c r="A3" s="132" t="s">
        <v>176</v>
      </c>
      <c r="B3" s="128" t="s">
        <v>199</v>
      </c>
    </row>
    <row r="4" spans="1:2" ht="24.75" customHeight="1">
      <c r="A4" s="132" t="s">
        <v>177</v>
      </c>
      <c r="B4" s="128" t="s">
        <v>188</v>
      </c>
    </row>
    <row r="5" spans="1:2" ht="24.75" customHeight="1" thickBot="1">
      <c r="A5" s="132" t="s">
        <v>178</v>
      </c>
      <c r="B5" s="128" t="s">
        <v>200</v>
      </c>
    </row>
    <row r="6" spans="1:2" ht="24.75" customHeight="1" thickBot="1">
      <c r="A6" s="153" t="s">
        <v>175</v>
      </c>
      <c r="B6" s="155"/>
    </row>
    <row r="7" spans="1:2" ht="39">
      <c r="A7" s="98" t="s">
        <v>0</v>
      </c>
      <c r="B7" s="129" t="s">
        <v>201</v>
      </c>
    </row>
    <row r="8" spans="1:2" ht="34.5" customHeight="1">
      <c r="A8" s="98" t="s">
        <v>1</v>
      </c>
      <c r="B8" s="129" t="s">
        <v>189</v>
      </c>
    </row>
    <row r="9" spans="1:2" ht="39.75" customHeight="1">
      <c r="A9" s="98" t="s">
        <v>3</v>
      </c>
      <c r="B9" s="131" t="s">
        <v>202</v>
      </c>
    </row>
    <row r="10" spans="1:2" ht="26.25" customHeight="1">
      <c r="A10" s="98" t="s">
        <v>138</v>
      </c>
      <c r="B10" s="129" t="s">
        <v>203</v>
      </c>
    </row>
    <row r="11" spans="1:2" ht="26.25" customHeight="1">
      <c r="A11" s="98" t="s">
        <v>5</v>
      </c>
      <c r="B11" s="129" t="s">
        <v>190</v>
      </c>
    </row>
    <row r="12" spans="1:2" ht="44.25" customHeight="1" thickBot="1">
      <c r="A12" s="98" t="s">
        <v>6</v>
      </c>
      <c r="B12" s="129" t="s">
        <v>206</v>
      </c>
    </row>
    <row r="13" spans="1:2" ht="46.5" customHeight="1" thickBot="1">
      <c r="A13" s="156" t="s">
        <v>186</v>
      </c>
      <c r="B13" s="157"/>
    </row>
    <row r="14" spans="1:2" ht="41.25" customHeight="1">
      <c r="A14" s="98" t="s">
        <v>0</v>
      </c>
      <c r="B14" s="129" t="s">
        <v>204</v>
      </c>
    </row>
    <row r="15" spans="1:2" ht="39">
      <c r="A15" s="98" t="s">
        <v>1</v>
      </c>
      <c r="B15" s="129" t="s">
        <v>207</v>
      </c>
    </row>
  </sheetData>
  <sheetProtection algorithmName="SHA-512" hashValue="hF4wMuRcUp1k0dUN2o2pg4QDFhbsEpbas9aC5YGzpmpUCHihB50FVRNk7BmGzwVqM+wGvzfGLvoFufnWKqcuGQ==" saltValue="A8j9XKaCQGmYS8qR83uiVg==" spinCount="100000" sheet="1" objects="1" scenarios="1"/>
  <mergeCells count="3">
    <mergeCell ref="A2:B2"/>
    <mergeCell ref="A6:B6"/>
    <mergeCell ref="A13:B13"/>
  </mergeCells>
  <printOptions horizontalCentered="1"/>
  <pageMargins left="0.7" right="0.7" top="1.5" bottom="0.75" header="0.3" footer="0.3"/>
  <pageSetup paperSize="9" scale="9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K64"/>
  <sheetViews>
    <sheetView showGridLines="0" tabSelected="1" topLeftCell="A10" zoomScale="95" zoomScaleNormal="95" zoomScalePageLayoutView="85" workbookViewId="0">
      <selection activeCell="H11" sqref="H11:J12"/>
    </sheetView>
  </sheetViews>
  <sheetFormatPr defaultColWidth="9.140625" defaultRowHeight="18"/>
  <cols>
    <col min="1" max="1" width="9.140625" style="2"/>
    <col min="2" max="2" width="6.42578125" style="1" customWidth="1"/>
    <col min="3" max="3" width="32.28515625" style="2" customWidth="1"/>
    <col min="4" max="4" width="43.28515625" style="2" customWidth="1"/>
    <col min="5" max="5" width="3.140625" style="2" customWidth="1"/>
    <col min="6" max="6" width="22.42578125" style="3" customWidth="1"/>
    <col min="7" max="7" width="9.140625" style="2"/>
    <col min="8" max="8" width="24.85546875" style="2" customWidth="1"/>
    <col min="9" max="9" width="9.28515625" style="2" bestFit="1" customWidth="1"/>
    <col min="10" max="10" width="12.28515625" style="2" bestFit="1" customWidth="1"/>
    <col min="11" max="16384" width="9.140625" style="2"/>
  </cols>
  <sheetData>
    <row r="1" spans="2:10" ht="18" customHeight="1">
      <c r="E1" s="205" t="s">
        <v>211</v>
      </c>
      <c r="F1" s="206"/>
    </row>
    <row r="2" spans="2:10" ht="27.75">
      <c r="B2" s="207" t="s">
        <v>136</v>
      </c>
      <c r="C2" s="208"/>
      <c r="D2" s="208"/>
      <c r="E2" s="208"/>
      <c r="F2" s="208"/>
      <c r="H2" s="160" t="s">
        <v>90</v>
      </c>
      <c r="I2" s="161"/>
      <c r="J2" s="162"/>
    </row>
    <row r="3" spans="2:10" ht="9" customHeight="1">
      <c r="B3" s="4"/>
      <c r="C3" s="5"/>
      <c r="D3" s="5"/>
      <c r="E3" s="5"/>
      <c r="F3" s="6"/>
      <c r="H3" s="44"/>
      <c r="J3" s="45"/>
    </row>
    <row r="4" spans="2:10" ht="40.5" customHeight="1">
      <c r="B4" s="172" t="s">
        <v>168</v>
      </c>
      <c r="C4" s="173"/>
      <c r="D4" s="173"/>
      <c r="E4" s="173"/>
      <c r="F4" s="173"/>
      <c r="H4" s="174" t="s">
        <v>36</v>
      </c>
      <c r="I4" s="175"/>
      <c r="J4" s="176"/>
    </row>
    <row r="5" spans="2:10" ht="7.15" customHeight="1">
      <c r="C5" s="1"/>
      <c r="D5" s="1"/>
      <c r="E5" s="1"/>
      <c r="H5" s="262" t="s">
        <v>213</v>
      </c>
      <c r="I5" s="263"/>
      <c r="J5" s="263"/>
    </row>
    <row r="6" spans="2:10" ht="22.9" customHeight="1">
      <c r="B6" s="74" t="s">
        <v>0</v>
      </c>
      <c r="C6" s="86" t="s">
        <v>124</v>
      </c>
      <c r="D6" s="177" t="s">
        <v>209</v>
      </c>
      <c r="E6" s="177"/>
      <c r="F6" s="178"/>
      <c r="H6" s="264"/>
      <c r="I6" s="264"/>
      <c r="J6" s="264"/>
    </row>
    <row r="7" spans="2:10" ht="22.9" customHeight="1">
      <c r="B7" s="74" t="s">
        <v>1</v>
      </c>
      <c r="C7" s="87" t="s">
        <v>170</v>
      </c>
      <c r="D7" s="203" t="s">
        <v>93</v>
      </c>
      <c r="E7" s="203"/>
      <c r="F7" s="204"/>
    </row>
    <row r="8" spans="2:10" ht="22.9" customHeight="1">
      <c r="B8" s="74" t="s">
        <v>3</v>
      </c>
      <c r="C8" s="87" t="s">
        <v>96</v>
      </c>
      <c r="D8" s="203" t="s">
        <v>93</v>
      </c>
      <c r="E8" s="203"/>
      <c r="F8" s="204"/>
    </row>
    <row r="9" spans="2:10" ht="22.9" customHeight="1">
      <c r="B9" s="74" t="s">
        <v>4</v>
      </c>
      <c r="C9" s="88" t="s">
        <v>94</v>
      </c>
      <c r="D9" s="203" t="s">
        <v>93</v>
      </c>
      <c r="E9" s="203"/>
      <c r="F9" s="204"/>
      <c r="H9" s="171" t="s">
        <v>91</v>
      </c>
      <c r="I9" s="171"/>
      <c r="J9" s="171"/>
    </row>
    <row r="10" spans="2:10" ht="22.9" customHeight="1">
      <c r="B10" s="74" t="s">
        <v>5</v>
      </c>
      <c r="C10" s="88" t="s">
        <v>95</v>
      </c>
      <c r="D10" s="203" t="s">
        <v>93</v>
      </c>
      <c r="E10" s="203"/>
      <c r="F10" s="204"/>
      <c r="H10" s="171"/>
      <c r="I10" s="171"/>
      <c r="J10" s="171"/>
    </row>
    <row r="11" spans="2:10" ht="22.9" customHeight="1">
      <c r="B11" s="74" t="s">
        <v>6</v>
      </c>
      <c r="C11" s="88" t="s">
        <v>123</v>
      </c>
      <c r="D11" s="203" t="s">
        <v>93</v>
      </c>
      <c r="E11" s="203"/>
      <c r="F11" s="204"/>
      <c r="H11" s="166">
        <v>22000</v>
      </c>
      <c r="I11" s="166"/>
      <c r="J11" s="167"/>
    </row>
    <row r="12" spans="2:10" ht="22.9" customHeight="1">
      <c r="B12" s="89"/>
      <c r="C12" s="88" t="s">
        <v>127</v>
      </c>
      <c r="D12" s="203" t="s">
        <v>93</v>
      </c>
      <c r="E12" s="203"/>
      <c r="F12" s="204"/>
      <c r="H12" s="166"/>
      <c r="I12" s="166"/>
      <c r="J12" s="167"/>
    </row>
    <row r="13" spans="2:10" ht="22.9" customHeight="1">
      <c r="B13" s="90"/>
      <c r="C13" s="88" t="s">
        <v>128</v>
      </c>
      <c r="D13" s="203" t="s">
        <v>93</v>
      </c>
      <c r="E13" s="203"/>
      <c r="F13" s="204"/>
    </row>
    <row r="14" spans="2:10" ht="22.9" customHeight="1">
      <c r="B14" s="91"/>
      <c r="C14" s="87" t="s">
        <v>122</v>
      </c>
      <c r="D14" s="203" t="s">
        <v>93</v>
      </c>
      <c r="E14" s="203"/>
      <c r="F14" s="204"/>
    </row>
    <row r="15" spans="2:10" ht="6" customHeight="1">
      <c r="B15" s="54"/>
      <c r="C15" s="54"/>
      <c r="D15" s="54"/>
      <c r="E15" s="54"/>
      <c r="F15" s="55"/>
    </row>
    <row r="16" spans="2:10" ht="18" customHeight="1">
      <c r="B16" s="74" t="s">
        <v>7</v>
      </c>
      <c r="C16" s="158" t="s">
        <v>119</v>
      </c>
      <c r="D16" s="265"/>
      <c r="E16" s="52"/>
      <c r="F16" s="53"/>
      <c r="H16" s="170" t="s">
        <v>92</v>
      </c>
      <c r="I16" s="170"/>
      <c r="J16" s="170"/>
    </row>
    <row r="17" spans="2:10">
      <c r="B17" s="75"/>
      <c r="C17" s="180" t="s">
        <v>97</v>
      </c>
      <c r="D17" s="181"/>
      <c r="E17" s="78" t="s">
        <v>2</v>
      </c>
      <c r="F17" s="56">
        <f>H11</f>
        <v>22000</v>
      </c>
      <c r="H17" s="170"/>
      <c r="I17" s="170"/>
      <c r="J17" s="170"/>
    </row>
    <row r="18" spans="2:10">
      <c r="B18" s="76"/>
      <c r="C18" s="80" t="s">
        <v>98</v>
      </c>
      <c r="D18" s="81"/>
      <c r="E18" s="75" t="s">
        <v>2</v>
      </c>
      <c r="F18" s="57">
        <v>0</v>
      </c>
      <c r="H18" s="168" t="s">
        <v>146</v>
      </c>
      <c r="I18" s="168"/>
      <c r="J18" s="168"/>
    </row>
    <row r="19" spans="2:10">
      <c r="B19" s="77"/>
      <c r="C19" s="179" t="s">
        <v>99</v>
      </c>
      <c r="D19" s="179"/>
      <c r="E19" s="78" t="s">
        <v>2</v>
      </c>
      <c r="F19" s="58">
        <f>SUM(F17:F18)</f>
        <v>22000</v>
      </c>
      <c r="H19" s="169"/>
      <c r="I19" s="169"/>
      <c r="J19" s="169"/>
    </row>
    <row r="20" spans="2:10">
      <c r="B20" s="77" t="s">
        <v>8</v>
      </c>
      <c r="C20" s="163" t="s">
        <v>100</v>
      </c>
      <c r="D20" s="165"/>
      <c r="E20" s="85"/>
      <c r="F20" s="59"/>
      <c r="J20" s="51"/>
    </row>
    <row r="21" spans="2:10">
      <c r="B21" s="75"/>
      <c r="C21" s="82" t="s">
        <v>101</v>
      </c>
      <c r="D21" s="83" t="str">
        <f>H4</f>
        <v>Grade_9</v>
      </c>
      <c r="E21" s="77" t="s">
        <v>2</v>
      </c>
      <c r="F21" s="60" t="str">
        <f>'2026 Gtade list 1-9'!B7</f>
        <v>(Uv: 22000-53060)</v>
      </c>
    </row>
    <row r="22" spans="2:10">
      <c r="B22" s="76"/>
      <c r="C22" s="163" t="s">
        <v>102</v>
      </c>
      <c r="D22" s="164"/>
      <c r="E22" s="77" t="s">
        <v>2</v>
      </c>
      <c r="F22" s="61">
        <f ca="1">SUMIF('2015'!A2:B21,'Form-A (1 to 9 Grade)'!H4,'2015'!B2:B21)</f>
        <v>22000</v>
      </c>
    </row>
    <row r="23" spans="2:10">
      <c r="B23" s="77"/>
      <c r="C23" s="163" t="s">
        <v>103</v>
      </c>
      <c r="D23" s="164"/>
      <c r="E23" s="77" t="s">
        <v>2</v>
      </c>
      <c r="F23" s="61">
        <f ca="1">F19-F22</f>
        <v>0</v>
      </c>
    </row>
    <row r="24" spans="2:10">
      <c r="B24" s="77" t="s">
        <v>9</v>
      </c>
      <c r="C24" s="163" t="s">
        <v>104</v>
      </c>
      <c r="D24" s="165"/>
      <c r="E24" s="85"/>
      <c r="F24" s="59"/>
    </row>
    <row r="25" spans="2:10">
      <c r="B25" s="75"/>
      <c r="C25" s="82" t="s">
        <v>101</v>
      </c>
      <c r="D25" s="84" t="str">
        <f>H4</f>
        <v>Grade_9</v>
      </c>
      <c r="E25" s="77" t="s">
        <v>2</v>
      </c>
      <c r="F25" s="60" t="str">
        <f>'2026 Grade list'!B7</f>
        <v>(Uv: 44000-105900)</v>
      </c>
    </row>
    <row r="26" spans="2:10">
      <c r="B26" s="76"/>
      <c r="C26" s="163" t="s">
        <v>102</v>
      </c>
      <c r="D26" s="164"/>
      <c r="E26" s="77" t="s">
        <v>2</v>
      </c>
      <c r="F26" s="61">
        <f ca="1">SUMIF('2026'!A2:B21,'Form-A (1 to 9 Grade)'!H4,'2026'!B2:B21)</f>
        <v>44000</v>
      </c>
    </row>
    <row r="27" spans="2:10">
      <c r="B27" s="77"/>
      <c r="C27" s="163" t="s">
        <v>105</v>
      </c>
      <c r="D27" s="164"/>
      <c r="E27" s="77" t="s">
        <v>2</v>
      </c>
      <c r="F27" s="73">
        <f ca="1">F23+F26</f>
        <v>44000</v>
      </c>
    </row>
    <row r="28" spans="2:10">
      <c r="B28" s="77" t="s">
        <v>10</v>
      </c>
      <c r="C28" s="163" t="s">
        <v>106</v>
      </c>
      <c r="D28" s="164"/>
      <c r="E28" s="78" t="s">
        <v>2</v>
      </c>
      <c r="F28" s="62">
        <f ca="1">IF(OR(Sheet3!A24=0,Sheet3!A24=""),156000,Sheet3!A24)</f>
        <v>44000</v>
      </c>
    </row>
    <row r="29" spans="2:10">
      <c r="B29" s="76" t="s">
        <v>11</v>
      </c>
      <c r="C29" s="158" t="s">
        <v>107</v>
      </c>
      <c r="D29" s="159"/>
      <c r="E29" s="75" t="s">
        <v>2</v>
      </c>
      <c r="F29" s="63">
        <f ca="1">F28</f>
        <v>44000</v>
      </c>
    </row>
    <row r="30" spans="2:10">
      <c r="B30" s="75" t="s">
        <v>12</v>
      </c>
      <c r="C30" s="180" t="s">
        <v>108</v>
      </c>
      <c r="D30" s="181"/>
      <c r="E30" s="75" t="s">
        <v>2</v>
      </c>
      <c r="F30" s="64">
        <f ca="1">F29</f>
        <v>44000</v>
      </c>
    </row>
    <row r="31" spans="2:10">
      <c r="B31" s="78" t="s">
        <v>13</v>
      </c>
      <c r="C31" s="158" t="s">
        <v>109</v>
      </c>
      <c r="D31" s="159"/>
      <c r="E31" s="78" t="s">
        <v>2</v>
      </c>
      <c r="F31" s="62">
        <f ca="1">F29-F19</f>
        <v>22000</v>
      </c>
    </row>
    <row r="32" spans="2:10">
      <c r="B32" s="78" t="s">
        <v>14</v>
      </c>
      <c r="C32" s="158" t="s">
        <v>130</v>
      </c>
      <c r="D32" s="159"/>
      <c r="E32" s="78" t="s">
        <v>2</v>
      </c>
      <c r="F32" s="62">
        <f ca="1">F31*40%</f>
        <v>8800</v>
      </c>
    </row>
    <row r="33" spans="2:11">
      <c r="B33" s="78" t="s">
        <v>15</v>
      </c>
      <c r="C33" s="158" t="s">
        <v>135</v>
      </c>
      <c r="D33" s="159"/>
      <c r="E33" s="78" t="s">
        <v>2</v>
      </c>
      <c r="F33" s="62">
        <f ca="1">F19+F32</f>
        <v>30800</v>
      </c>
    </row>
    <row r="34" spans="2:11">
      <c r="B34" s="79" t="s">
        <v>110</v>
      </c>
      <c r="C34" s="186" t="s">
        <v>169</v>
      </c>
      <c r="D34" s="187"/>
      <c r="E34" s="79" t="s">
        <v>2</v>
      </c>
      <c r="F34" s="65">
        <f ca="1">SUM(F30-F29)+F33</f>
        <v>30800</v>
      </c>
    </row>
    <row r="35" spans="2:11">
      <c r="B35" s="78" t="s">
        <v>111</v>
      </c>
      <c r="C35" s="188" t="s">
        <v>131</v>
      </c>
      <c r="D35" s="189"/>
      <c r="E35" s="78" t="s">
        <v>2</v>
      </c>
      <c r="F35" s="62">
        <f ca="1">F31*30%</f>
        <v>6600</v>
      </c>
    </row>
    <row r="36" spans="2:11">
      <c r="B36" s="79" t="s">
        <v>112</v>
      </c>
      <c r="C36" s="190" t="s">
        <v>113</v>
      </c>
      <c r="D36" s="191"/>
      <c r="E36" s="79" t="s">
        <v>2</v>
      </c>
      <c r="F36" s="65">
        <f ca="1">F34+F35</f>
        <v>37400</v>
      </c>
    </row>
    <row r="37" spans="2:11">
      <c r="B37" s="78" t="s">
        <v>116</v>
      </c>
      <c r="C37" s="188" t="s">
        <v>132</v>
      </c>
      <c r="D37" s="189"/>
      <c r="E37" s="78" t="s">
        <v>2</v>
      </c>
      <c r="F37" s="62">
        <f ca="1">F31*30%</f>
        <v>6600</v>
      </c>
      <c r="H37" s="51"/>
    </row>
    <row r="38" spans="2:11">
      <c r="B38" s="78" t="s">
        <v>117</v>
      </c>
      <c r="C38" s="188" t="s">
        <v>114</v>
      </c>
      <c r="D38" s="189"/>
      <c r="E38" s="78" t="s">
        <v>2</v>
      </c>
      <c r="F38" s="62">
        <f ca="1">F36+F37</f>
        <v>44000</v>
      </c>
    </row>
    <row r="39" spans="2:11">
      <c r="B39" s="79" t="s">
        <v>118</v>
      </c>
      <c r="C39" s="190" t="s">
        <v>115</v>
      </c>
      <c r="D39" s="191"/>
      <c r="E39" s="79" t="s">
        <v>2</v>
      </c>
      <c r="F39" s="65">
        <f ca="1">IF(OR(Sheet3!B24=0,Sheet3!B24=""),156000,Sheet3!B24)</f>
        <v>46200</v>
      </c>
    </row>
    <row r="40" spans="2:11" ht="5.25" customHeight="1">
      <c r="B40" s="54"/>
      <c r="C40" s="54"/>
      <c r="D40" s="54"/>
      <c r="E40" s="54"/>
      <c r="F40" s="66"/>
    </row>
    <row r="41" spans="2:11" ht="9" customHeight="1">
      <c r="B41" s="54"/>
      <c r="C41" s="67"/>
      <c r="D41" s="67"/>
      <c r="E41" s="67"/>
      <c r="F41" s="55"/>
    </row>
    <row r="42" spans="2:11" ht="38.25" customHeight="1">
      <c r="B42" s="194" t="s">
        <v>171</v>
      </c>
      <c r="C42" s="194"/>
      <c r="D42" s="194"/>
      <c r="E42" s="194"/>
      <c r="F42" s="194"/>
      <c r="G42" s="7"/>
    </row>
    <row r="43" spans="2:11" ht="21" customHeight="1">
      <c r="B43" s="50"/>
      <c r="C43" s="50"/>
      <c r="D43" s="50"/>
      <c r="E43" s="50"/>
      <c r="F43" s="50"/>
      <c r="G43" s="7"/>
    </row>
    <row r="44" spans="2:11" ht="18" customHeight="1">
      <c r="B44" s="68"/>
      <c r="C44" s="69"/>
      <c r="D44" s="202" t="s">
        <v>174</v>
      </c>
      <c r="E44" s="202"/>
      <c r="F44" s="202"/>
    </row>
    <row r="45" spans="2:11">
      <c r="B45" s="68"/>
      <c r="C45" s="70"/>
      <c r="D45" s="70"/>
      <c r="E45" s="70"/>
      <c r="F45" s="71"/>
    </row>
    <row r="46" spans="2:11" ht="19.5" customHeight="1">
      <c r="B46" s="201" t="s">
        <v>17</v>
      </c>
      <c r="C46" s="201"/>
      <c r="D46" s="201"/>
      <c r="E46" s="201"/>
      <c r="F46" s="201"/>
      <c r="G46" s="8"/>
      <c r="H46" s="8"/>
      <c r="I46" s="8"/>
      <c r="J46" s="8"/>
      <c r="K46" s="9"/>
    </row>
    <row r="47" spans="2:11" ht="8.25" customHeight="1">
      <c r="B47" s="10"/>
      <c r="C47" s="10"/>
      <c r="D47" s="10"/>
      <c r="E47" s="11"/>
      <c r="F47" s="11"/>
      <c r="G47" s="10"/>
      <c r="H47" s="12"/>
      <c r="I47" s="11"/>
      <c r="J47" s="11"/>
      <c r="K47" s="9"/>
    </row>
    <row r="48" spans="2:11">
      <c r="B48" s="95" t="s">
        <v>18</v>
      </c>
      <c r="C48" s="96" t="s">
        <v>205</v>
      </c>
      <c r="D48" s="96"/>
      <c r="F48" s="97" t="s">
        <v>173</v>
      </c>
      <c r="G48" s="13"/>
      <c r="H48" s="15"/>
      <c r="J48" s="14"/>
      <c r="K48" s="16"/>
    </row>
    <row r="49" spans="2:11" ht="8.25" customHeight="1">
      <c r="B49" s="10"/>
      <c r="C49" s="10"/>
      <c r="D49" s="10"/>
      <c r="E49" s="11"/>
      <c r="F49" s="11"/>
      <c r="G49" s="17"/>
      <c r="H49" s="19"/>
      <c r="I49" s="18"/>
      <c r="J49" s="18"/>
      <c r="K49" s="20"/>
    </row>
    <row r="50" spans="2:11" ht="18" customHeight="1">
      <c r="B50" s="72"/>
      <c r="C50" s="197" t="s">
        <v>120</v>
      </c>
      <c r="D50" s="198"/>
      <c r="E50" s="184" t="s">
        <v>2</v>
      </c>
      <c r="F50" s="182">
        <f ca="1">F38</f>
        <v>44000</v>
      </c>
    </row>
    <row r="51" spans="2:11" ht="19.5">
      <c r="B51" s="94"/>
      <c r="C51" s="92" t="str">
        <f>F25</f>
        <v>(Uv: 44000-105900)</v>
      </c>
      <c r="D51" s="93" t="s">
        <v>172</v>
      </c>
      <c r="E51" s="185"/>
      <c r="F51" s="183"/>
    </row>
    <row r="52" spans="2:11">
      <c r="B52" s="78">
        <v>1</v>
      </c>
      <c r="C52" s="199" t="s">
        <v>133</v>
      </c>
      <c r="D52" s="200"/>
      <c r="E52" s="78" t="s">
        <v>2</v>
      </c>
      <c r="F52" s="56">
        <f ca="1">F34</f>
        <v>30800</v>
      </c>
    </row>
    <row r="53" spans="2:11">
      <c r="B53" s="78">
        <v>2</v>
      </c>
      <c r="C53" s="199" t="s">
        <v>134</v>
      </c>
      <c r="D53" s="200"/>
      <c r="E53" s="78" t="s">
        <v>2</v>
      </c>
      <c r="F53" s="56">
        <f ca="1">F36</f>
        <v>37400</v>
      </c>
    </row>
    <row r="54" spans="2:11">
      <c r="B54" s="78">
        <v>3</v>
      </c>
      <c r="C54" s="195" t="s">
        <v>121</v>
      </c>
      <c r="D54" s="196"/>
      <c r="E54" s="78" t="s">
        <v>2</v>
      </c>
      <c r="F54" s="62">
        <f ca="1">F39</f>
        <v>46200</v>
      </c>
    </row>
    <row r="55" spans="2:11">
      <c r="B55" s="24"/>
      <c r="C55" s="25"/>
      <c r="D55" s="25"/>
      <c r="E55" s="24"/>
      <c r="F55" s="26"/>
    </row>
    <row r="56" spans="2:11">
      <c r="B56" s="193"/>
      <c r="C56" s="192"/>
      <c r="D56" s="192"/>
      <c r="E56" s="192"/>
      <c r="F56" s="192"/>
      <c r="G56" s="18"/>
      <c r="H56" s="18"/>
      <c r="I56" s="18"/>
      <c r="J56" s="18"/>
      <c r="K56" s="18"/>
    </row>
    <row r="63" spans="2:11">
      <c r="B63" s="17"/>
      <c r="C63" s="17"/>
      <c r="D63" s="17"/>
      <c r="E63" s="18"/>
      <c r="F63" s="18"/>
      <c r="G63" s="17"/>
      <c r="H63" s="19"/>
      <c r="I63" s="18"/>
      <c r="J63" s="18"/>
      <c r="K63" s="20"/>
    </row>
    <row r="64" spans="2:11" ht="72.75" customHeight="1">
      <c r="B64" s="192"/>
      <c r="C64" s="192"/>
      <c r="D64" s="192"/>
      <c r="E64" s="192"/>
      <c r="F64" s="192"/>
      <c r="G64" s="18"/>
      <c r="H64" s="18"/>
      <c r="I64" s="18"/>
      <c r="J64" s="18"/>
      <c r="K64" s="18"/>
    </row>
  </sheetData>
  <sheetProtection algorithmName="SHA-512" hashValue="5QD0PeU5zB52lo7sNvGMJEMUz31sTFuRYZ01Ny6XXAuRacVn/gyRnBp9KkPor/LhRREBwlGrCiMxmLtfmNFuqQ==" saltValue="wNxuOw76Onah96OwyYn+nQ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D14:F14"/>
    <mergeCell ref="D11:F11"/>
    <mergeCell ref="D12:F12"/>
    <mergeCell ref="D13:F13"/>
    <mergeCell ref="E1:F1"/>
    <mergeCell ref="B2:F2"/>
    <mergeCell ref="D7:F7"/>
    <mergeCell ref="D8:F8"/>
    <mergeCell ref="D9:F9"/>
    <mergeCell ref="D10:F10"/>
    <mergeCell ref="B64:F64"/>
    <mergeCell ref="B56:F56"/>
    <mergeCell ref="B42:F42"/>
    <mergeCell ref="C54:D54"/>
    <mergeCell ref="C50:D50"/>
    <mergeCell ref="C52:D52"/>
    <mergeCell ref="C53:D53"/>
    <mergeCell ref="B46:F46"/>
    <mergeCell ref="D44:F44"/>
    <mergeCell ref="C19:D19"/>
    <mergeCell ref="C17:D17"/>
    <mergeCell ref="C28:D28"/>
    <mergeCell ref="C30:D30"/>
    <mergeCell ref="F50:F51"/>
    <mergeCell ref="E50:E51"/>
    <mergeCell ref="C34:D34"/>
    <mergeCell ref="C35:D35"/>
    <mergeCell ref="C36:D36"/>
    <mergeCell ref="C37:D37"/>
    <mergeCell ref="C38:D38"/>
    <mergeCell ref="C39:D39"/>
    <mergeCell ref="C27:D27"/>
    <mergeCell ref="C29:D29"/>
    <mergeCell ref="C33:D33"/>
    <mergeCell ref="C32:D32"/>
    <mergeCell ref="C31:D31"/>
    <mergeCell ref="H2:J2"/>
    <mergeCell ref="H5:J6"/>
    <mergeCell ref="C22:D22"/>
    <mergeCell ref="C23:D23"/>
    <mergeCell ref="C26:D26"/>
    <mergeCell ref="C16:D16"/>
    <mergeCell ref="C20:D20"/>
    <mergeCell ref="H11:J12"/>
    <mergeCell ref="H18:J19"/>
    <mergeCell ref="H16:J17"/>
    <mergeCell ref="H9:J10"/>
    <mergeCell ref="B4:F4"/>
    <mergeCell ref="H4:J4"/>
    <mergeCell ref="D6:F6"/>
    <mergeCell ref="C24:D24"/>
  </mergeCells>
  <dataValidations count="2">
    <dataValidation errorStyle="information" allowBlank="1" showInputMessage="1" showErrorMessage="1" sqref="F17:F18" xr:uid="{00000000-0002-0000-0100-000000000000}"/>
    <dataValidation type="list" allowBlank="1" showInputMessage="1" showErrorMessage="1" sqref="H11" xr:uid="{00000000-0002-0000-0100-000001000000}">
      <formula1>INDIRECT($H4)</formula1>
    </dataValidation>
  </dataValidations>
  <printOptions horizontalCentered="1"/>
  <pageMargins left="0.3" right="0.3" top="0.4" bottom="0.4" header="0.3" footer="0.3"/>
  <pageSetup paperSize="5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'2026 Grade list'!$D$14:$D$16</xm:f>
          </x14:formula1>
          <xm:sqref>H18</xm:sqref>
        </x14:dataValidation>
        <x14:dataValidation type="list" allowBlank="1" showInputMessage="1" showErrorMessage="1" xr:uid="{00000000-0002-0000-0100-000003000000}">
          <x14:formula1>
            <xm:f>'2015'!$A$2:$A$10</xm:f>
          </x14:formula1>
          <xm:sqref>H4:J4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Q30"/>
  <sheetViews>
    <sheetView showGridLines="0" topLeftCell="A10" zoomScaleNormal="100" workbookViewId="0">
      <selection activeCell="I17" sqref="I17"/>
    </sheetView>
  </sheetViews>
  <sheetFormatPr defaultColWidth="9.140625" defaultRowHeight="19.5"/>
  <cols>
    <col min="1" max="1" width="4.5703125" style="21" customWidth="1"/>
    <col min="2" max="2" width="5.5703125" style="21" customWidth="1"/>
    <col min="3" max="3" width="10.28515625" style="21" customWidth="1"/>
    <col min="4" max="4" width="12.5703125" style="21" bestFit="1" customWidth="1"/>
    <col min="5" max="5" width="12.7109375" style="21" bestFit="1" customWidth="1"/>
    <col min="6" max="6" width="11.7109375" style="21" bestFit="1" customWidth="1"/>
    <col min="7" max="7" width="11.85546875" style="21" bestFit="1" customWidth="1"/>
    <col min="8" max="8" width="11.42578125" style="21" bestFit="1" customWidth="1"/>
    <col min="9" max="9" width="12.7109375" style="21" customWidth="1"/>
    <col min="10" max="10" width="12.28515625" style="21" bestFit="1" customWidth="1"/>
    <col min="11" max="11" width="12.42578125" style="21" bestFit="1" customWidth="1"/>
    <col min="12" max="13" width="9.140625" style="21"/>
    <col min="14" max="14" width="0" style="21" hidden="1" customWidth="1"/>
    <col min="15" max="16384" width="9.140625" style="21"/>
  </cols>
  <sheetData>
    <row r="1" spans="2:17">
      <c r="J1" s="172" t="s">
        <v>129</v>
      </c>
      <c r="K1" s="172"/>
    </row>
    <row r="2" spans="2:17" ht="27.75">
      <c r="B2" s="219" t="s">
        <v>136</v>
      </c>
      <c r="C2" s="219"/>
      <c r="D2" s="219"/>
      <c r="E2" s="219"/>
      <c r="F2" s="219"/>
      <c r="G2" s="219"/>
      <c r="H2" s="219"/>
      <c r="I2" s="219"/>
      <c r="J2" s="219"/>
      <c r="K2" s="219"/>
      <c r="L2" s="99"/>
      <c r="M2" s="99"/>
      <c r="N2" s="99"/>
      <c r="O2" s="99"/>
      <c r="P2" s="99"/>
      <c r="Q2" s="99"/>
    </row>
    <row r="3" spans="2:17">
      <c r="L3" s="99"/>
      <c r="M3" s="99"/>
      <c r="N3" s="99"/>
      <c r="O3" s="99"/>
      <c r="P3" s="99"/>
      <c r="Q3" s="99"/>
    </row>
    <row r="4" spans="2:17" ht="47.25" customHeight="1">
      <c r="C4" s="223" t="s">
        <v>137</v>
      </c>
      <c r="D4" s="223"/>
      <c r="E4" s="223"/>
      <c r="F4" s="223"/>
      <c r="G4" s="223"/>
      <c r="H4" s="223"/>
      <c r="I4" s="223"/>
      <c r="J4" s="223"/>
      <c r="K4" s="223"/>
      <c r="Q4" s="99"/>
    </row>
    <row r="5" spans="2:17" ht="13.5" customHeight="1">
      <c r="Q5" s="99"/>
    </row>
    <row r="6" spans="2:17" ht="21.75" customHeight="1">
      <c r="B6" s="102">
        <v>1</v>
      </c>
      <c r="C6" s="103" t="str">
        <f>'Form-A (1 to 9 Grade)'!C7</f>
        <v xml:space="preserve">wkǐK/Kg©KZ©vi/Kg©Pvixi bvg I c`ex </v>
      </c>
      <c r="D6" s="104"/>
      <c r="E6" s="104"/>
      <c r="F6" s="227" t="str">
        <f>'Form-A (1 to 9 Grade)'!D6</f>
        <v xml:space="preserve">t </v>
      </c>
      <c r="G6" s="227"/>
      <c r="H6" s="227"/>
      <c r="I6" s="227"/>
      <c r="J6" s="227"/>
      <c r="K6" s="228"/>
      <c r="M6" s="120"/>
      <c r="N6" s="120"/>
      <c r="O6" s="120"/>
      <c r="Q6" s="99"/>
    </row>
    <row r="7" spans="2:17" ht="21.75" customHeight="1">
      <c r="B7" s="102">
        <v>2</v>
      </c>
      <c r="C7" s="103" t="s">
        <v>148</v>
      </c>
      <c r="D7" s="104"/>
      <c r="E7" s="104"/>
      <c r="F7" s="104"/>
      <c r="G7" s="104"/>
      <c r="H7" s="104"/>
      <c r="I7" s="104"/>
      <c r="J7" s="104"/>
      <c r="K7" s="105"/>
      <c r="M7" s="120"/>
      <c r="N7" s="121"/>
      <c r="O7" s="121"/>
      <c r="Q7" s="99"/>
    </row>
    <row r="8" spans="2:17" ht="21.75" customHeight="1">
      <c r="B8" s="102">
        <v>3</v>
      </c>
      <c r="C8" s="106" t="s">
        <v>149</v>
      </c>
      <c r="D8" s="107"/>
      <c r="E8" s="107"/>
      <c r="F8" s="107"/>
      <c r="G8" s="108"/>
      <c r="H8" s="107"/>
      <c r="I8" s="46" t="str">
        <f>'Form-A (1 to 9 Grade)'!H4</f>
        <v>Grade_9</v>
      </c>
      <c r="J8" s="225" t="str">
        <f>'Form-A (1 to 9 Grade)'!F21</f>
        <v>(Uv: 22000-53060)</v>
      </c>
      <c r="K8" s="226"/>
      <c r="L8" s="122"/>
      <c r="M8" s="123"/>
      <c r="N8" s="112">
        <f>IF('Form-A (1 to 9 Grade)'!H18="ঢাকা", IF(I9&lt;=9700, MAX(I9*0.65, 5600), IF(I9&lt;=16000, MAX(I9*0.6, 6400), IF(I9&lt;=35500, MAX(I9*0.55, 9600), MAX(I9*0.5, 19500)))), IF('Form-A (1 to 9 Grade)'!H18="চট্টগ্রাম/কক্সবাজার", IF(I9&lt;=9700, MAX(I9*0.55, 5000), IF(I9&lt;=16000, MAX(I9*0.5, 5400), IF(I9&lt;=35500, MAX(I9*0.45, 8000), MAX(I9*0.4, 16000)))), IF('Form-A (1 to 9 Grade)'!H18="হাটহাজারী/পূর্বাচল", IF(I9&lt;=9700, MAX(I9*0.5, 4500), IF(I9&lt;=16000, MAX(I9*0.45, 4800), IF(I9&lt;=35500, MAX(I9*0.4, 7000), MAX(I9*0.35, 13800)))), 0)))</f>
        <v>9900</v>
      </c>
      <c r="O8" s="121"/>
      <c r="Q8" s="99"/>
    </row>
    <row r="9" spans="2:17" ht="21.75" customHeight="1">
      <c r="B9" s="102">
        <v>4</v>
      </c>
      <c r="C9" s="103" t="s">
        <v>150</v>
      </c>
      <c r="D9" s="104"/>
      <c r="E9" s="104"/>
      <c r="F9" s="104"/>
      <c r="G9" s="104"/>
      <c r="H9" s="105"/>
      <c r="I9" s="210">
        <f>'Form-A (1 to 9 Grade)'!F17</f>
        <v>22000</v>
      </c>
      <c r="J9" s="211"/>
      <c r="K9" s="212"/>
      <c r="L9" s="122"/>
      <c r="M9" s="120"/>
      <c r="N9" s="112">
        <f>IF('Form-A (1 to 9 Grade)'!H18="ঢাকা", IF(I10&lt;=9700, MAX(I10*0.65, 5600), IF(I10&lt;=16000, MAX(I10*0.6, 6400), IF(I10&lt;=35500, MAX(I10*0.55, 9600), MAX(I10*0.5, 19500)))), IF('Form-A (1 to 9 Grade)'!H18="চট্টগ্রাম/কক্সবাজার", IF(I10&lt;=9700, MAX(I10*0.55, 5000), IF(I10&lt;=16000, MAX(I10*0.5, 5400), IF(I10&lt;=35500, MAX(I10*0.45, 8000), MAX(I10*0.4, 16000)))), IF('Form-A (1 to 9 Grade)'!H18="হাটহাজারী/পূর্বাচল", IF(I10&lt;=9700, MAX(I10*0.5, 4500), IF(I10&lt;=16000, MAX(I10*0.45, 4800), IF(I10&lt;=35500, MAX(I10*0.4, 7000), MAX(I10*0.35, 13800)))), 0)))</f>
        <v>10395</v>
      </c>
      <c r="O9" s="121"/>
      <c r="Q9" s="99"/>
    </row>
    <row r="10" spans="2:17" ht="21.75" customHeight="1">
      <c r="B10" s="102">
        <v>5</v>
      </c>
      <c r="C10" s="103" t="s">
        <v>151</v>
      </c>
      <c r="D10" s="104"/>
      <c r="E10" s="104"/>
      <c r="F10" s="104"/>
      <c r="G10" s="104"/>
      <c r="H10" s="105"/>
      <c r="I10" s="210">
        <f>'2015 S'!B24</f>
        <v>23100</v>
      </c>
      <c r="J10" s="211"/>
      <c r="K10" s="212"/>
      <c r="L10" s="122"/>
      <c r="M10" s="120"/>
      <c r="N10" s="121"/>
      <c r="O10" s="121"/>
      <c r="Q10" s="99"/>
    </row>
    <row r="11" spans="2:17" ht="21.75" customHeight="1">
      <c r="B11" s="102">
        <v>6</v>
      </c>
      <c r="C11" s="229" t="s">
        <v>152</v>
      </c>
      <c r="D11" s="230"/>
      <c r="E11" s="230"/>
      <c r="F11" s="230"/>
      <c r="G11" s="230"/>
      <c r="H11" s="230"/>
      <c r="I11" s="230"/>
      <c r="J11" s="230"/>
      <c r="K11" s="231"/>
      <c r="M11" s="120"/>
      <c r="N11" s="121"/>
      <c r="O11" s="121"/>
      <c r="Q11" s="99"/>
    </row>
    <row r="12" spans="2:17" ht="19.149999999999999" customHeight="1">
      <c r="B12" s="102"/>
      <c r="C12" s="224" t="s">
        <v>88</v>
      </c>
      <c r="D12" s="224"/>
      <c r="E12" s="224"/>
      <c r="F12" s="224"/>
      <c r="G12" s="224"/>
      <c r="H12" s="224"/>
      <c r="I12" s="213">
        <f ca="1">'Form-A (1 to 9 Grade)'!F34</f>
        <v>30800</v>
      </c>
      <c r="J12" s="214"/>
      <c r="K12" s="215"/>
      <c r="M12" s="120"/>
      <c r="N12" s="120"/>
      <c r="O12" s="120"/>
      <c r="Q12" s="99"/>
    </row>
    <row r="13" spans="2:17" ht="13.5" customHeight="1">
      <c r="B13" s="22"/>
      <c r="M13" s="120"/>
      <c r="N13" s="120"/>
      <c r="O13" s="120"/>
      <c r="Q13" s="99"/>
    </row>
    <row r="14" spans="2:17">
      <c r="C14" s="49"/>
      <c r="Q14" s="99"/>
    </row>
    <row r="15" spans="2:17" s="27" customFormat="1" ht="15" customHeight="1">
      <c r="B15" s="220" t="s">
        <v>27</v>
      </c>
      <c r="C15" s="217" t="s">
        <v>22</v>
      </c>
      <c r="D15" s="216" t="s">
        <v>23</v>
      </c>
      <c r="E15" s="216"/>
      <c r="F15" s="216"/>
      <c r="G15" s="216" t="s">
        <v>24</v>
      </c>
      <c r="H15" s="216"/>
      <c r="I15" s="216"/>
      <c r="J15" s="216"/>
      <c r="K15" s="217" t="s">
        <v>159</v>
      </c>
      <c r="Q15" s="101"/>
    </row>
    <row r="16" spans="2:17" s="27" customFormat="1" ht="63">
      <c r="B16" s="221"/>
      <c r="C16" s="217"/>
      <c r="D16" s="114" t="s">
        <v>153</v>
      </c>
      <c r="E16" s="114" t="s">
        <v>154</v>
      </c>
      <c r="F16" s="113" t="s">
        <v>155</v>
      </c>
      <c r="G16" s="114" t="s">
        <v>156</v>
      </c>
      <c r="H16" s="114" t="s">
        <v>157</v>
      </c>
      <c r="I16" s="114" t="s">
        <v>158</v>
      </c>
      <c r="J16" s="113" t="s">
        <v>155</v>
      </c>
      <c r="K16" s="217"/>
      <c r="L16" s="101"/>
      <c r="M16" s="101"/>
      <c r="N16" s="101"/>
      <c r="O16" s="101"/>
      <c r="P16" s="101"/>
      <c r="Q16" s="101"/>
    </row>
    <row r="17" spans="2:17">
      <c r="B17" s="38">
        <v>1</v>
      </c>
      <c r="C17" s="39" t="s">
        <v>19</v>
      </c>
      <c r="D17" s="47">
        <f ca="1">$I$12</f>
        <v>30800</v>
      </c>
      <c r="E17" s="47">
        <f>$N$8</f>
        <v>9900</v>
      </c>
      <c r="F17" s="47">
        <f ca="1">SUM(D17:E17)</f>
        <v>40700</v>
      </c>
      <c r="G17" s="47">
        <f>$I$10</f>
        <v>23100</v>
      </c>
      <c r="H17" s="47">
        <f>$N$9</f>
        <v>10395</v>
      </c>
      <c r="I17" s="47">
        <f xml:space="preserve"> MAX(G17*0.1, 1500)</f>
        <v>2310</v>
      </c>
      <c r="J17" s="47">
        <f>SUM(G17:I17)</f>
        <v>35805</v>
      </c>
      <c r="K17" s="47">
        <f ca="1">+F17-J17</f>
        <v>4895</v>
      </c>
      <c r="L17" s="99"/>
      <c r="M17" s="99"/>
      <c r="N17" s="99"/>
      <c r="O17" s="99"/>
      <c r="P17" s="99"/>
      <c r="Q17" s="99"/>
    </row>
    <row r="18" spans="2:17">
      <c r="B18" s="38">
        <v>2</v>
      </c>
      <c r="C18" s="39" t="s">
        <v>20</v>
      </c>
      <c r="D18" s="47">
        <f ca="1">$I$12</f>
        <v>30800</v>
      </c>
      <c r="E18" s="47">
        <f t="shared" ref="E18:E19" si="0">$N$8</f>
        <v>9900</v>
      </c>
      <c r="F18" s="47">
        <f ca="1">SUM(D18:E18)</f>
        <v>40700</v>
      </c>
      <c r="G18" s="47">
        <f t="shared" ref="G18:G19" si="1">$I$10</f>
        <v>23100</v>
      </c>
      <c r="H18" s="47">
        <f t="shared" ref="H18:H19" si="2">$N$9</f>
        <v>10395</v>
      </c>
      <c r="I18" s="47">
        <f t="shared" ref="I18:I19" si="3" xml:space="preserve"> MAX(G18*0.1, 1500)</f>
        <v>2310</v>
      </c>
      <c r="J18" s="47">
        <f t="shared" ref="J18:J19" si="4">SUM(G18:I18)</f>
        <v>35805</v>
      </c>
      <c r="K18" s="47">
        <f ca="1">+F18-J18</f>
        <v>4895</v>
      </c>
      <c r="L18" s="99"/>
      <c r="M18" s="99"/>
      <c r="N18" s="99"/>
      <c r="O18" s="99"/>
    </row>
    <row r="19" spans="2:17">
      <c r="B19" s="38">
        <v>3</v>
      </c>
      <c r="C19" s="39" t="s">
        <v>21</v>
      </c>
      <c r="D19" s="47">
        <f ca="1">$I$12</f>
        <v>30800</v>
      </c>
      <c r="E19" s="47">
        <f t="shared" si="0"/>
        <v>9900</v>
      </c>
      <c r="F19" s="47">
        <f ca="1">SUM(D19:E19)</f>
        <v>40700</v>
      </c>
      <c r="G19" s="47">
        <f t="shared" si="1"/>
        <v>23100</v>
      </c>
      <c r="H19" s="47">
        <f t="shared" si="2"/>
        <v>10395</v>
      </c>
      <c r="I19" s="47">
        <f t="shared" si="3"/>
        <v>2310</v>
      </c>
      <c r="J19" s="47">
        <f t="shared" si="4"/>
        <v>35805</v>
      </c>
      <c r="K19" s="47">
        <f ca="1">+F19-J19</f>
        <v>4895</v>
      </c>
      <c r="L19" s="99"/>
      <c r="M19" s="99"/>
      <c r="N19" s="99"/>
      <c r="O19" s="99"/>
    </row>
    <row r="20" spans="2:17">
      <c r="B20" s="38"/>
      <c r="C20" s="39" t="s">
        <v>25</v>
      </c>
      <c r="D20" s="47">
        <f ca="1">SUM(D17:D19)</f>
        <v>92400</v>
      </c>
      <c r="E20" s="48">
        <f t="shared" ref="E20:J20" si="5">SUM(E17:E19)</f>
        <v>29700</v>
      </c>
      <c r="F20" s="48">
        <f ca="1">SUM(F17:F19)</f>
        <v>122100</v>
      </c>
      <c r="G20" s="48">
        <f t="shared" si="5"/>
        <v>69300</v>
      </c>
      <c r="H20" s="48">
        <f t="shared" si="5"/>
        <v>31185</v>
      </c>
      <c r="I20" s="48">
        <f t="shared" si="5"/>
        <v>6930</v>
      </c>
      <c r="J20" s="48">
        <f t="shared" si="5"/>
        <v>107415</v>
      </c>
      <c r="K20" s="48">
        <f ca="1">SUM(K17:K19)</f>
        <v>14685</v>
      </c>
      <c r="L20" s="99"/>
      <c r="M20" s="99"/>
      <c r="N20" s="99"/>
      <c r="O20" s="99"/>
    </row>
    <row r="22" spans="2:17" s="2" customFormat="1" ht="18">
      <c r="C22" s="222" t="s">
        <v>26</v>
      </c>
      <c r="D22" s="222"/>
      <c r="E22" s="222"/>
      <c r="F22" s="222"/>
      <c r="G22" s="222"/>
      <c r="H22" s="222"/>
      <c r="I22" s="222"/>
      <c r="J22" s="222"/>
      <c r="K22" s="222"/>
    </row>
    <row r="25" spans="2:17">
      <c r="J25" s="218" t="s">
        <v>16</v>
      </c>
      <c r="K25" s="218"/>
    </row>
    <row r="30" spans="2:17" s="2" customFormat="1" ht="16.5" customHeight="1">
      <c r="B30" s="209"/>
      <c r="C30" s="209"/>
      <c r="D30" s="209"/>
      <c r="E30" s="209"/>
      <c r="F30" s="209"/>
      <c r="G30" s="209"/>
      <c r="H30" s="209"/>
      <c r="I30" s="209"/>
      <c r="J30" s="209"/>
      <c r="K30" s="209"/>
    </row>
  </sheetData>
  <sheetProtection formatCells="0" formatColumns="0" formatRows="0" insertColumns="0" insertRows="0" insertHyperlinks="0" deleteColumns="0" deleteRows="0" sort="0" autoFilter="0" pivotTables="0"/>
  <mergeCells count="18">
    <mergeCell ref="J1:K1"/>
    <mergeCell ref="B2:K2"/>
    <mergeCell ref="B15:B16"/>
    <mergeCell ref="C22:K22"/>
    <mergeCell ref="C4:K4"/>
    <mergeCell ref="C12:H12"/>
    <mergeCell ref="J8:K8"/>
    <mergeCell ref="F6:K6"/>
    <mergeCell ref="C11:K11"/>
    <mergeCell ref="B30:K30"/>
    <mergeCell ref="I9:K9"/>
    <mergeCell ref="I10:K10"/>
    <mergeCell ref="I12:K12"/>
    <mergeCell ref="D15:F15"/>
    <mergeCell ref="G15:J15"/>
    <mergeCell ref="K15:K16"/>
    <mergeCell ref="C15:C16"/>
    <mergeCell ref="J25:K25"/>
  </mergeCells>
  <printOptions horizontalCentered="1"/>
  <pageMargins left="0.4" right="0.4" top="0.5" bottom="0.5" header="0.3" footer="0.3"/>
  <pageSetup paperSize="5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workbookViewId="0">
      <selection activeCell="G29" sqref="G29"/>
    </sheetView>
  </sheetViews>
  <sheetFormatPr defaultColWidth="12.85546875" defaultRowHeight="15"/>
  <cols>
    <col min="1" max="1" width="9.85546875" bestFit="1" customWidth="1"/>
    <col min="2" max="2" width="15.7109375" bestFit="1" customWidth="1"/>
    <col min="3" max="3" width="15.4257812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5.75">
      <c r="A2" s="33" t="s">
        <v>49</v>
      </c>
      <c r="B2" s="34" t="s">
        <v>48</v>
      </c>
      <c r="C2" s="36" t="s">
        <v>71</v>
      </c>
      <c r="D2" s="36" t="s">
        <v>51</v>
      </c>
      <c r="E2" s="36" t="s">
        <v>52</v>
      </c>
      <c r="F2" s="36" t="s">
        <v>72</v>
      </c>
      <c r="G2" s="36" t="s">
        <v>73</v>
      </c>
      <c r="H2" s="36" t="s">
        <v>74</v>
      </c>
      <c r="I2" s="36" t="s">
        <v>75</v>
      </c>
      <c r="J2" s="36" t="s">
        <v>76</v>
      </c>
      <c r="K2" s="36" t="s">
        <v>77</v>
      </c>
      <c r="L2" s="36" t="s">
        <v>78</v>
      </c>
      <c r="M2" s="36" t="s">
        <v>79</v>
      </c>
      <c r="N2" s="36" t="s">
        <v>80</v>
      </c>
      <c r="O2" s="36" t="s">
        <v>81</v>
      </c>
      <c r="P2" s="36" t="s">
        <v>82</v>
      </c>
      <c r="Q2" s="36" t="s">
        <v>83</v>
      </c>
      <c r="R2" s="36" t="s">
        <v>84</v>
      </c>
      <c r="S2" s="36" t="s">
        <v>85</v>
      </c>
      <c r="T2" s="36" t="s">
        <v>86</v>
      </c>
    </row>
    <row r="7" spans="1:20">
      <c r="A7" t="str">
        <f>'Form-A (1 to 9 Grade)'!H4</f>
        <v>Grade_9</v>
      </c>
      <c r="B7" t="str">
        <f>INDEX($A$2:$T$2, ROW(A1), MATCH(A7, $A$1:$T$1, 0))</f>
        <v>(Uv: 22000-53060)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44"/>
  <sheetViews>
    <sheetView topLeftCell="A22" zoomScaleNormal="100" workbookViewId="0">
      <selection activeCell="P44" sqref="P44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140625" bestFit="1" customWidth="1"/>
    <col min="13" max="13" width="11.1406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78000</v>
      </c>
      <c r="B2">
        <v>66000</v>
      </c>
      <c r="C2">
        <v>56500</v>
      </c>
      <c r="D2">
        <v>50000</v>
      </c>
      <c r="E2">
        <v>43000</v>
      </c>
      <c r="F2">
        <v>35500</v>
      </c>
      <c r="G2">
        <v>29000</v>
      </c>
      <c r="H2">
        <v>23000</v>
      </c>
      <c r="I2">
        <v>22000</v>
      </c>
      <c r="J2">
        <v>16000</v>
      </c>
      <c r="K2">
        <v>12500</v>
      </c>
      <c r="L2">
        <v>11300</v>
      </c>
      <c r="M2">
        <v>11000</v>
      </c>
      <c r="N2">
        <v>10200</v>
      </c>
      <c r="O2">
        <v>9700</v>
      </c>
      <c r="P2">
        <v>9300</v>
      </c>
      <c r="Q2">
        <v>9000</v>
      </c>
      <c r="R2">
        <v>8800</v>
      </c>
      <c r="S2">
        <v>8500</v>
      </c>
      <c r="T2">
        <v>8250</v>
      </c>
    </row>
    <row r="3" spans="1:20">
      <c r="B3">
        <v>68480</v>
      </c>
      <c r="C3">
        <v>58760</v>
      </c>
      <c r="D3">
        <v>52000</v>
      </c>
      <c r="E3">
        <v>44940</v>
      </c>
      <c r="F3">
        <v>37280</v>
      </c>
      <c r="G3">
        <v>30450</v>
      </c>
      <c r="H3">
        <v>24150</v>
      </c>
      <c r="I3">
        <v>23100</v>
      </c>
      <c r="J3">
        <v>16800</v>
      </c>
      <c r="K3">
        <v>13130</v>
      </c>
      <c r="L3">
        <v>11870</v>
      </c>
      <c r="M3">
        <v>11550</v>
      </c>
      <c r="N3">
        <v>10710</v>
      </c>
      <c r="O3">
        <v>10190</v>
      </c>
      <c r="P3">
        <v>9770</v>
      </c>
      <c r="Q3">
        <v>9450</v>
      </c>
      <c r="R3">
        <v>9240</v>
      </c>
      <c r="S3">
        <v>8930</v>
      </c>
      <c r="T3">
        <v>8670</v>
      </c>
    </row>
    <row r="4" spans="1:20">
      <c r="B4">
        <v>71050</v>
      </c>
      <c r="C4">
        <v>61120</v>
      </c>
      <c r="D4">
        <v>54080</v>
      </c>
      <c r="E4">
        <v>46970</v>
      </c>
      <c r="F4">
        <v>39150</v>
      </c>
      <c r="G4">
        <v>31980</v>
      </c>
      <c r="H4">
        <v>25360</v>
      </c>
      <c r="I4">
        <v>24260</v>
      </c>
      <c r="J4">
        <v>17640</v>
      </c>
      <c r="K4">
        <v>13790</v>
      </c>
      <c r="L4">
        <v>12470</v>
      </c>
      <c r="M4">
        <v>12130</v>
      </c>
      <c r="N4">
        <v>11250</v>
      </c>
      <c r="O4">
        <v>10700</v>
      </c>
      <c r="P4">
        <v>10260</v>
      </c>
      <c r="Q4">
        <v>9930</v>
      </c>
      <c r="R4">
        <v>9710</v>
      </c>
      <c r="S4">
        <v>9380</v>
      </c>
      <c r="T4">
        <v>9110</v>
      </c>
    </row>
    <row r="5" spans="1:20">
      <c r="B5">
        <v>73720</v>
      </c>
      <c r="C5">
        <v>63570</v>
      </c>
      <c r="D5">
        <v>56250</v>
      </c>
      <c r="E5">
        <v>49090</v>
      </c>
      <c r="F5">
        <v>41110</v>
      </c>
      <c r="G5">
        <v>33580</v>
      </c>
      <c r="H5">
        <v>26630</v>
      </c>
      <c r="I5">
        <v>25480</v>
      </c>
      <c r="J5">
        <v>18530</v>
      </c>
      <c r="K5">
        <v>14480</v>
      </c>
      <c r="L5">
        <v>13100</v>
      </c>
      <c r="M5">
        <v>12740</v>
      </c>
      <c r="N5">
        <v>11820</v>
      </c>
      <c r="O5">
        <v>11240</v>
      </c>
      <c r="P5">
        <v>10780</v>
      </c>
      <c r="Q5">
        <v>10430</v>
      </c>
      <c r="R5">
        <v>10200</v>
      </c>
      <c r="S5">
        <v>9850</v>
      </c>
      <c r="T5">
        <v>9570</v>
      </c>
    </row>
    <row r="6" spans="1:20">
      <c r="B6">
        <v>76490</v>
      </c>
      <c r="C6">
        <v>66120</v>
      </c>
      <c r="D6">
        <v>58500</v>
      </c>
      <c r="E6">
        <v>51300</v>
      </c>
      <c r="F6">
        <v>43170</v>
      </c>
      <c r="G6">
        <v>35260</v>
      </c>
      <c r="H6">
        <v>27970</v>
      </c>
      <c r="I6">
        <v>26760</v>
      </c>
      <c r="J6">
        <v>19460</v>
      </c>
      <c r="K6">
        <v>15210</v>
      </c>
      <c r="L6">
        <v>13760</v>
      </c>
      <c r="M6">
        <v>13380</v>
      </c>
      <c r="N6">
        <v>12420</v>
      </c>
      <c r="O6">
        <v>11810</v>
      </c>
      <c r="P6">
        <v>11320</v>
      </c>
      <c r="Q6">
        <v>10960</v>
      </c>
      <c r="R6">
        <v>10710</v>
      </c>
      <c r="S6">
        <v>10350</v>
      </c>
      <c r="T6">
        <v>10050</v>
      </c>
    </row>
    <row r="7" spans="1:20">
      <c r="C7">
        <v>68770</v>
      </c>
      <c r="D7">
        <v>60840</v>
      </c>
      <c r="E7">
        <v>53610</v>
      </c>
      <c r="F7">
        <v>45330</v>
      </c>
      <c r="G7">
        <v>37030</v>
      </c>
      <c r="H7">
        <v>29370</v>
      </c>
      <c r="I7">
        <v>28100</v>
      </c>
      <c r="J7">
        <v>20440</v>
      </c>
      <c r="K7">
        <v>15980</v>
      </c>
      <c r="L7">
        <v>14450</v>
      </c>
      <c r="M7">
        <v>14050</v>
      </c>
      <c r="N7">
        <v>13050</v>
      </c>
      <c r="O7">
        <v>12410</v>
      </c>
      <c r="P7">
        <v>11890</v>
      </c>
      <c r="Q7">
        <v>11510</v>
      </c>
      <c r="R7">
        <v>11250</v>
      </c>
      <c r="S7">
        <v>10870</v>
      </c>
      <c r="T7">
        <v>10560</v>
      </c>
    </row>
    <row r="8" spans="1:20">
      <c r="C8">
        <v>71530</v>
      </c>
      <c r="D8">
        <v>63280</v>
      </c>
      <c r="E8">
        <v>56030</v>
      </c>
      <c r="F8">
        <v>47600</v>
      </c>
      <c r="G8">
        <v>38890</v>
      </c>
      <c r="H8">
        <v>30840</v>
      </c>
      <c r="I8">
        <v>29510</v>
      </c>
      <c r="J8">
        <v>21470</v>
      </c>
      <c r="K8">
        <v>16780</v>
      </c>
      <c r="L8">
        <v>15180</v>
      </c>
      <c r="M8">
        <v>14760</v>
      </c>
      <c r="N8">
        <v>13710</v>
      </c>
      <c r="O8">
        <v>13040</v>
      </c>
      <c r="P8">
        <v>12490</v>
      </c>
      <c r="Q8">
        <v>12090</v>
      </c>
      <c r="R8">
        <v>11820</v>
      </c>
      <c r="S8">
        <v>11420</v>
      </c>
      <c r="T8">
        <v>11090</v>
      </c>
    </row>
    <row r="9" spans="1:20">
      <c r="C9">
        <v>74400</v>
      </c>
      <c r="D9">
        <v>65820</v>
      </c>
      <c r="E9">
        <v>58560</v>
      </c>
      <c r="F9">
        <v>49980</v>
      </c>
      <c r="G9">
        <v>40840</v>
      </c>
      <c r="H9">
        <v>32390</v>
      </c>
      <c r="I9">
        <v>30990</v>
      </c>
      <c r="J9">
        <v>22550</v>
      </c>
      <c r="K9">
        <v>17620</v>
      </c>
      <c r="L9">
        <v>15940</v>
      </c>
      <c r="M9">
        <v>15500</v>
      </c>
      <c r="N9">
        <v>14400</v>
      </c>
      <c r="O9">
        <v>13700</v>
      </c>
      <c r="P9">
        <v>13120</v>
      </c>
      <c r="Q9">
        <v>12700</v>
      </c>
      <c r="R9">
        <v>12420</v>
      </c>
      <c r="S9">
        <v>12000</v>
      </c>
      <c r="T9">
        <v>11650</v>
      </c>
    </row>
    <row r="10" spans="1:20">
      <c r="D10">
        <v>68460</v>
      </c>
      <c r="E10">
        <v>61200</v>
      </c>
      <c r="F10">
        <v>52480</v>
      </c>
      <c r="G10">
        <v>42890</v>
      </c>
      <c r="H10">
        <v>34010</v>
      </c>
      <c r="I10">
        <v>32540</v>
      </c>
      <c r="J10">
        <v>23680</v>
      </c>
      <c r="K10">
        <v>18510</v>
      </c>
      <c r="L10">
        <v>16740</v>
      </c>
      <c r="M10">
        <v>16280</v>
      </c>
      <c r="N10">
        <v>15120</v>
      </c>
      <c r="O10">
        <v>14390</v>
      </c>
      <c r="P10">
        <v>13780</v>
      </c>
      <c r="Q10">
        <v>13340</v>
      </c>
      <c r="R10">
        <v>13050</v>
      </c>
      <c r="S10">
        <v>12600</v>
      </c>
      <c r="T10">
        <v>12240</v>
      </c>
    </row>
    <row r="11" spans="1:20">
      <c r="D11">
        <v>71200</v>
      </c>
      <c r="E11">
        <v>63960</v>
      </c>
      <c r="F11">
        <v>55110</v>
      </c>
      <c r="G11">
        <v>45040</v>
      </c>
      <c r="H11">
        <v>35720</v>
      </c>
      <c r="I11">
        <v>34170</v>
      </c>
      <c r="J11">
        <v>24870</v>
      </c>
      <c r="K11">
        <v>19440</v>
      </c>
      <c r="L11">
        <v>17580</v>
      </c>
      <c r="M11">
        <v>17100</v>
      </c>
      <c r="N11">
        <v>15880</v>
      </c>
      <c r="O11">
        <v>15110</v>
      </c>
      <c r="P11">
        <v>14470</v>
      </c>
      <c r="Q11">
        <v>14010</v>
      </c>
      <c r="R11">
        <v>13710</v>
      </c>
      <c r="S11">
        <v>13230</v>
      </c>
      <c r="T11">
        <v>12860</v>
      </c>
    </row>
    <row r="12" spans="1:20">
      <c r="E12">
        <v>66840</v>
      </c>
      <c r="F12">
        <v>57870</v>
      </c>
      <c r="G12">
        <v>47300</v>
      </c>
      <c r="H12">
        <v>37510</v>
      </c>
      <c r="I12">
        <v>35880</v>
      </c>
      <c r="J12">
        <v>26120</v>
      </c>
      <c r="K12">
        <v>20420</v>
      </c>
      <c r="L12">
        <v>18460</v>
      </c>
      <c r="M12">
        <v>17960</v>
      </c>
      <c r="N12">
        <v>16680</v>
      </c>
      <c r="O12">
        <v>15870</v>
      </c>
      <c r="P12">
        <v>15200</v>
      </c>
      <c r="Q12">
        <v>14720</v>
      </c>
      <c r="R12">
        <v>14400</v>
      </c>
      <c r="S12">
        <v>13900</v>
      </c>
      <c r="T12">
        <v>13510</v>
      </c>
    </row>
    <row r="13" spans="1:20">
      <c r="E13">
        <v>69850</v>
      </c>
      <c r="F13">
        <v>60770</v>
      </c>
      <c r="G13">
        <v>49670</v>
      </c>
      <c r="H13">
        <v>39390</v>
      </c>
      <c r="I13">
        <v>37680</v>
      </c>
      <c r="J13">
        <v>27430</v>
      </c>
      <c r="K13">
        <v>21450</v>
      </c>
      <c r="L13">
        <v>19390</v>
      </c>
      <c r="M13">
        <v>18860</v>
      </c>
      <c r="N13">
        <v>17520</v>
      </c>
      <c r="O13">
        <v>16670</v>
      </c>
      <c r="P13">
        <v>15960</v>
      </c>
      <c r="Q13">
        <v>15460</v>
      </c>
      <c r="R13">
        <v>15120</v>
      </c>
      <c r="S13">
        <v>14600</v>
      </c>
      <c r="T13">
        <v>14190</v>
      </c>
    </row>
    <row r="14" spans="1:20">
      <c r="F14">
        <v>63810</v>
      </c>
      <c r="G14">
        <v>52160</v>
      </c>
      <c r="H14">
        <v>41360</v>
      </c>
      <c r="I14">
        <v>39570</v>
      </c>
      <c r="J14">
        <v>28810</v>
      </c>
      <c r="K14">
        <v>22530</v>
      </c>
      <c r="L14">
        <v>20360</v>
      </c>
      <c r="M14">
        <v>19810</v>
      </c>
      <c r="N14">
        <v>18400</v>
      </c>
      <c r="O14">
        <v>17510</v>
      </c>
      <c r="P14">
        <v>16760</v>
      </c>
      <c r="Q14">
        <v>16240</v>
      </c>
      <c r="R14">
        <v>15880</v>
      </c>
      <c r="S14">
        <v>15330</v>
      </c>
      <c r="T14">
        <v>14900</v>
      </c>
    </row>
    <row r="15" spans="1:20">
      <c r="F15">
        <v>67010</v>
      </c>
      <c r="G15">
        <v>54770</v>
      </c>
      <c r="H15">
        <v>43430</v>
      </c>
      <c r="I15">
        <v>41550</v>
      </c>
      <c r="J15">
        <v>30260</v>
      </c>
      <c r="K15">
        <v>23660</v>
      </c>
      <c r="L15">
        <v>21380</v>
      </c>
      <c r="M15">
        <v>20810</v>
      </c>
      <c r="N15">
        <v>19320</v>
      </c>
      <c r="O15">
        <v>18390</v>
      </c>
      <c r="P15">
        <v>17600</v>
      </c>
      <c r="Q15">
        <v>17060</v>
      </c>
      <c r="R15">
        <v>16680</v>
      </c>
      <c r="S15">
        <v>16100</v>
      </c>
      <c r="T15">
        <v>15650</v>
      </c>
    </row>
    <row r="16" spans="1:20">
      <c r="G16">
        <v>57510</v>
      </c>
      <c r="H16">
        <v>45610</v>
      </c>
      <c r="I16">
        <v>43630</v>
      </c>
      <c r="J16">
        <v>31780</v>
      </c>
      <c r="K16">
        <v>24850</v>
      </c>
      <c r="L16">
        <v>22450</v>
      </c>
      <c r="M16">
        <v>21860</v>
      </c>
      <c r="N16">
        <v>20290</v>
      </c>
      <c r="O16">
        <v>19310</v>
      </c>
      <c r="P16">
        <v>18480</v>
      </c>
      <c r="Q16">
        <v>17920</v>
      </c>
      <c r="R16">
        <v>17520</v>
      </c>
      <c r="S16">
        <v>16910</v>
      </c>
      <c r="T16">
        <v>16440</v>
      </c>
    </row>
    <row r="17" spans="1:20">
      <c r="G17">
        <v>60390</v>
      </c>
      <c r="H17">
        <v>47900</v>
      </c>
      <c r="I17">
        <v>45820</v>
      </c>
      <c r="J17">
        <v>33370</v>
      </c>
      <c r="K17">
        <v>26100</v>
      </c>
      <c r="L17">
        <v>23580</v>
      </c>
      <c r="M17">
        <v>22960</v>
      </c>
      <c r="N17">
        <v>21310</v>
      </c>
      <c r="O17">
        <v>20280</v>
      </c>
      <c r="P17">
        <v>19410</v>
      </c>
      <c r="Q17">
        <v>18820</v>
      </c>
      <c r="R17">
        <v>18400</v>
      </c>
      <c r="S17">
        <v>17760</v>
      </c>
      <c r="T17">
        <v>17270</v>
      </c>
    </row>
    <row r="18" spans="1:20">
      <c r="G18">
        <v>63410</v>
      </c>
      <c r="H18">
        <v>50300</v>
      </c>
      <c r="I18">
        <v>48120</v>
      </c>
      <c r="J18">
        <v>35040</v>
      </c>
      <c r="K18">
        <v>27410</v>
      </c>
      <c r="L18">
        <v>24760</v>
      </c>
      <c r="M18">
        <v>24110</v>
      </c>
      <c r="N18">
        <v>22380</v>
      </c>
      <c r="O18">
        <v>21300</v>
      </c>
      <c r="P18">
        <v>20390</v>
      </c>
      <c r="Q18">
        <v>19770</v>
      </c>
      <c r="R18">
        <v>19320</v>
      </c>
      <c r="S18">
        <v>18650</v>
      </c>
      <c r="T18">
        <v>18140</v>
      </c>
    </row>
    <row r="19" spans="1:20">
      <c r="H19">
        <v>52820</v>
      </c>
      <c r="I19">
        <v>50530</v>
      </c>
      <c r="J19">
        <v>36800</v>
      </c>
      <c r="K19">
        <v>28790</v>
      </c>
      <c r="L19">
        <v>26000</v>
      </c>
      <c r="M19">
        <v>25320</v>
      </c>
      <c r="N19">
        <v>23500</v>
      </c>
      <c r="O19">
        <v>22370</v>
      </c>
      <c r="P19">
        <v>21410</v>
      </c>
      <c r="Q19">
        <v>20760</v>
      </c>
      <c r="R19">
        <v>20290</v>
      </c>
      <c r="S19">
        <v>19590</v>
      </c>
      <c r="T19">
        <v>19050</v>
      </c>
    </row>
    <row r="20" spans="1:20">
      <c r="H20">
        <v>55470</v>
      </c>
      <c r="I20">
        <v>53060</v>
      </c>
      <c r="J20">
        <v>38640</v>
      </c>
      <c r="K20">
        <v>30230</v>
      </c>
      <c r="L20">
        <v>27300</v>
      </c>
      <c r="M20">
        <v>26590</v>
      </c>
      <c r="N20">
        <v>24680</v>
      </c>
      <c r="O20">
        <v>23490</v>
      </c>
      <c r="P20">
        <v>22490</v>
      </c>
      <c r="Q20">
        <v>21800</v>
      </c>
      <c r="R20">
        <v>21310</v>
      </c>
      <c r="S20">
        <v>20570</v>
      </c>
      <c r="T20">
        <v>20010</v>
      </c>
    </row>
    <row r="24" spans="1:20">
      <c r="A24">
        <f t="array" ref="A24">INDEX(E25:E43, MATCH(TRUE, VALUE(SUBSTITUTE(E25:E43, ",", "")) &gt;= E24, 0))</f>
        <v>22000</v>
      </c>
      <c r="B24">
        <f t="array" ref="B24">IFERROR(INDEX($I$25:$I$43, MATCH(TRUE, VALUE(SUBSTITUTE($I$25:$I$43, ",", "")) &gt; I24, 0)), MAX(VALUE(SUBSTITUTE($I$25:$I$43, ",", ""))))</f>
        <v>23100</v>
      </c>
      <c r="C24">
        <f t="array" ref="C24">IFERROR(INDEX($M$25:$M$43, MATCH(TRUE, VALUE(SUBSTITUTE($M$25:$M$43, ",", "")) &gt; M24, 0)), MAX(VALUE(SUBSTITUTE($M$25:$M$43, ",", ""))))</f>
        <v>24260</v>
      </c>
      <c r="E24" s="31">
        <f>'Arrear 1 to 9 Grade'!I9</f>
        <v>22000</v>
      </c>
      <c r="I24" s="31">
        <f>A24</f>
        <v>22000</v>
      </c>
      <c r="M24" s="31">
        <f>B24</f>
        <v>23100</v>
      </c>
    </row>
    <row r="25" spans="1:20">
      <c r="D25" t="str">
        <f>'Form-A (1 to 9 Grade)'!$H$4</f>
        <v>Grade_9</v>
      </c>
      <c r="E25" s="31">
        <f>INDEX($A$2:$T$21, ROW(A1), MATCH(D25, $A$1:$T$1, 0))</f>
        <v>22000</v>
      </c>
      <c r="H25" t="str">
        <f>'Form-A (1 to 9 Grade)'!$H$4</f>
        <v>Grade_9</v>
      </c>
      <c r="I25" s="31">
        <f>INDEX($A$2:$T$21, ROW(E1), MATCH(H25, $A$1:$T$1, 0))</f>
        <v>22000</v>
      </c>
      <c r="L25" t="str">
        <f>'Form-A (1 to 9 Grade)'!$H$4</f>
        <v>Grade_9</v>
      </c>
      <c r="M25" s="31">
        <f>INDEX($A$2:$T$21, ROW(I1), MATCH(L25, $A$1:$T$1, 0))</f>
        <v>22000</v>
      </c>
    </row>
    <row r="26" spans="1:20">
      <c r="D26" t="str">
        <f>'Form-A (1 to 9 Grade)'!$H$4</f>
        <v>Grade_9</v>
      </c>
      <c r="E26" s="31">
        <f t="shared" ref="E26:E44" si="0">INDEX($A$2:$T$21, ROW(A2), MATCH(D26, $A$1:$T$1, 0))</f>
        <v>23100</v>
      </c>
      <c r="H26" t="str">
        <f>'Form-A (1 to 9 Grade)'!$H$4</f>
        <v>Grade_9</v>
      </c>
      <c r="I26" s="31">
        <f t="shared" ref="I26:I33" si="1">INDEX($A$2:$T$21, ROW(E2), MATCH(H26, $A$1:$T$1, 0))</f>
        <v>23100</v>
      </c>
      <c r="L26" t="str">
        <f>'Form-A (1 to 9 Grade)'!$H$4</f>
        <v>Grade_9</v>
      </c>
      <c r="M26" s="31">
        <f t="shared" ref="M26:M33" si="2">INDEX($A$2:$T$21, ROW(I2), MATCH(L26, $A$1:$T$1, 0))</f>
        <v>23100</v>
      </c>
    </row>
    <row r="27" spans="1:20">
      <c r="D27" t="str">
        <f>'Form-A (1 to 9 Grade)'!$H$4</f>
        <v>Grade_9</v>
      </c>
      <c r="E27" s="31">
        <f t="shared" si="0"/>
        <v>24260</v>
      </c>
      <c r="H27" t="str">
        <f>'Form-A (1 to 9 Grade)'!$H$4</f>
        <v>Grade_9</v>
      </c>
      <c r="I27" s="31">
        <f t="shared" si="1"/>
        <v>24260</v>
      </c>
      <c r="L27" t="str">
        <f>'Form-A (1 to 9 Grade)'!$H$4</f>
        <v>Grade_9</v>
      </c>
      <c r="M27" s="31">
        <f t="shared" si="2"/>
        <v>24260</v>
      </c>
    </row>
    <row r="28" spans="1:20">
      <c r="D28" t="str">
        <f>'Form-A (1 to 9 Grade)'!$H$4</f>
        <v>Grade_9</v>
      </c>
      <c r="E28" s="31">
        <f t="shared" si="0"/>
        <v>25480</v>
      </c>
      <c r="H28" t="str">
        <f>'Form-A (1 to 9 Grade)'!$H$4</f>
        <v>Grade_9</v>
      </c>
      <c r="I28" s="31">
        <f t="shared" si="1"/>
        <v>25480</v>
      </c>
      <c r="L28" t="str">
        <f>'Form-A (1 to 9 Grade)'!$H$4</f>
        <v>Grade_9</v>
      </c>
      <c r="M28" s="31">
        <f t="shared" si="2"/>
        <v>25480</v>
      </c>
    </row>
    <row r="29" spans="1:20">
      <c r="D29" t="str">
        <f>'Form-A (1 to 9 Grade)'!$H$4</f>
        <v>Grade_9</v>
      </c>
      <c r="E29" s="31">
        <f t="shared" si="0"/>
        <v>26760</v>
      </c>
      <c r="H29" t="str">
        <f>'Form-A (1 to 9 Grade)'!$H$4</f>
        <v>Grade_9</v>
      </c>
      <c r="I29" s="31">
        <f t="shared" si="1"/>
        <v>26760</v>
      </c>
      <c r="L29" t="str">
        <f>'Form-A (1 to 9 Grade)'!$H$4</f>
        <v>Grade_9</v>
      </c>
      <c r="M29" s="31">
        <f t="shared" si="2"/>
        <v>26760</v>
      </c>
    </row>
    <row r="30" spans="1:20">
      <c r="D30" t="str">
        <f>'Form-A (1 to 9 Grade)'!$H$4</f>
        <v>Grade_9</v>
      </c>
      <c r="E30" s="31">
        <f t="shared" si="0"/>
        <v>28100</v>
      </c>
      <c r="H30" t="str">
        <f>'Form-A (1 to 9 Grade)'!$H$4</f>
        <v>Grade_9</v>
      </c>
      <c r="I30" s="31">
        <f t="shared" si="1"/>
        <v>28100</v>
      </c>
      <c r="L30" t="str">
        <f>'Form-A (1 to 9 Grade)'!$H$4</f>
        <v>Grade_9</v>
      </c>
      <c r="M30" s="31">
        <f t="shared" si="2"/>
        <v>28100</v>
      </c>
    </row>
    <row r="31" spans="1:20">
      <c r="D31" t="str">
        <f>'Form-A (1 to 9 Grade)'!$H$4</f>
        <v>Grade_9</v>
      </c>
      <c r="E31" s="31">
        <f t="shared" si="0"/>
        <v>29510</v>
      </c>
      <c r="H31" t="str">
        <f>'Form-A (1 to 9 Grade)'!$H$4</f>
        <v>Grade_9</v>
      </c>
      <c r="I31" s="31">
        <f t="shared" si="1"/>
        <v>29510</v>
      </c>
      <c r="L31" t="str">
        <f>'Form-A (1 to 9 Grade)'!$H$4</f>
        <v>Grade_9</v>
      </c>
      <c r="M31" s="31">
        <f t="shared" si="2"/>
        <v>29510</v>
      </c>
    </row>
    <row r="32" spans="1:20">
      <c r="D32" t="str">
        <f>'Form-A (1 to 9 Grade)'!$H$4</f>
        <v>Grade_9</v>
      </c>
      <c r="E32" s="31">
        <f t="shared" si="0"/>
        <v>30990</v>
      </c>
      <c r="H32" t="str">
        <f>'Form-A (1 to 9 Grade)'!$H$4</f>
        <v>Grade_9</v>
      </c>
      <c r="I32" s="31">
        <f t="shared" si="1"/>
        <v>30990</v>
      </c>
      <c r="L32" t="str">
        <f>'Form-A (1 to 9 Grade)'!$H$4</f>
        <v>Grade_9</v>
      </c>
      <c r="M32" s="31">
        <f t="shared" si="2"/>
        <v>30990</v>
      </c>
    </row>
    <row r="33" spans="4:13">
      <c r="D33" t="str">
        <f>'Form-A (1 to 9 Grade)'!$H$4</f>
        <v>Grade_9</v>
      </c>
      <c r="E33" s="31">
        <f t="shared" si="0"/>
        <v>32540</v>
      </c>
      <c r="H33" t="str">
        <f>'Form-A (1 to 9 Grade)'!$H$4</f>
        <v>Grade_9</v>
      </c>
      <c r="I33" s="31">
        <f t="shared" si="1"/>
        <v>32540</v>
      </c>
      <c r="L33" t="str">
        <f>'Form-A (1 to 9 Grade)'!$H$4</f>
        <v>Grade_9</v>
      </c>
      <c r="M33" s="31">
        <f t="shared" si="2"/>
        <v>32540</v>
      </c>
    </row>
    <row r="34" spans="4:13">
      <c r="D34" t="str">
        <f>'Form-A (1 to 9 Grade)'!$H$4</f>
        <v>Grade_9</v>
      </c>
      <c r="E34" s="31">
        <f>INDEX($A$2:$T$21, ROW(A10), MATCH(D34, $A$1:$T$1, 0))</f>
        <v>34170</v>
      </c>
      <c r="H34" t="str">
        <f>'Form-A (1 to 9 Grade)'!$H$4</f>
        <v>Grade_9</v>
      </c>
      <c r="I34" s="31">
        <f>INDEX($A$2:$T$21, ROW(E10), MATCH(H34, $A$1:$T$1, 0))</f>
        <v>34170</v>
      </c>
      <c r="L34" t="str">
        <f>'Form-A (1 to 9 Grade)'!$H$4</f>
        <v>Grade_9</v>
      </c>
      <c r="M34" s="31">
        <f>INDEX($A$2:$T$21, ROW(I10), MATCH(L34, $A$1:$T$1, 0))</f>
        <v>34170</v>
      </c>
    </row>
    <row r="35" spans="4:13">
      <c r="D35" t="str">
        <f>'Form-A (1 to 9 Grade)'!$H$4</f>
        <v>Grade_9</v>
      </c>
      <c r="E35" s="31">
        <f t="shared" si="0"/>
        <v>35880</v>
      </c>
      <c r="H35" t="str">
        <f>'Form-A (1 to 9 Grade)'!$H$4</f>
        <v>Grade_9</v>
      </c>
      <c r="I35" s="31">
        <f t="shared" ref="I35:I44" si="3">INDEX($A$2:$T$21, ROW(E11), MATCH(H35, $A$1:$T$1, 0))</f>
        <v>35880</v>
      </c>
      <c r="L35" t="str">
        <f>'Form-A (1 to 9 Grade)'!$H$4</f>
        <v>Grade_9</v>
      </c>
      <c r="M35" s="31">
        <f t="shared" ref="M35:M44" si="4">INDEX($A$2:$T$21, ROW(I11), MATCH(L35, $A$1:$T$1, 0))</f>
        <v>35880</v>
      </c>
    </row>
    <row r="36" spans="4:13">
      <c r="D36" t="str">
        <f>'Form-A (1 to 9 Grade)'!$H$4</f>
        <v>Grade_9</v>
      </c>
      <c r="E36" s="31">
        <f t="shared" si="0"/>
        <v>37680</v>
      </c>
      <c r="H36" t="str">
        <f>'Form-A (1 to 9 Grade)'!$H$4</f>
        <v>Grade_9</v>
      </c>
      <c r="I36" s="31">
        <f t="shared" si="3"/>
        <v>37680</v>
      </c>
      <c r="L36" t="str">
        <f>'Form-A (1 to 9 Grade)'!$H$4</f>
        <v>Grade_9</v>
      </c>
      <c r="M36" s="31">
        <f t="shared" si="4"/>
        <v>37680</v>
      </c>
    </row>
    <row r="37" spans="4:13">
      <c r="D37" t="str">
        <f>'Form-A (1 to 9 Grade)'!$H$4</f>
        <v>Grade_9</v>
      </c>
      <c r="E37" s="31">
        <f t="shared" si="0"/>
        <v>39570</v>
      </c>
      <c r="H37" t="str">
        <f>'Form-A (1 to 9 Grade)'!$H$4</f>
        <v>Grade_9</v>
      </c>
      <c r="I37" s="31">
        <f t="shared" si="3"/>
        <v>39570</v>
      </c>
      <c r="L37" t="str">
        <f>'Form-A (1 to 9 Grade)'!$H$4</f>
        <v>Grade_9</v>
      </c>
      <c r="M37" s="31">
        <f t="shared" si="4"/>
        <v>39570</v>
      </c>
    </row>
    <row r="38" spans="4:13">
      <c r="D38" t="str">
        <f>'Form-A (1 to 9 Grade)'!$H$4</f>
        <v>Grade_9</v>
      </c>
      <c r="E38" s="31">
        <f t="shared" si="0"/>
        <v>41550</v>
      </c>
      <c r="H38" t="str">
        <f>'Form-A (1 to 9 Grade)'!$H$4</f>
        <v>Grade_9</v>
      </c>
      <c r="I38" s="31">
        <f t="shared" si="3"/>
        <v>41550</v>
      </c>
      <c r="L38" t="str">
        <f>'Form-A (1 to 9 Grade)'!$H$4</f>
        <v>Grade_9</v>
      </c>
      <c r="M38" s="31">
        <f t="shared" si="4"/>
        <v>41550</v>
      </c>
    </row>
    <row r="39" spans="4:13">
      <c r="D39" t="str">
        <f>'Form-A (1 to 9 Grade)'!$H$4</f>
        <v>Grade_9</v>
      </c>
      <c r="E39" s="31">
        <f t="shared" si="0"/>
        <v>43630</v>
      </c>
      <c r="H39" t="str">
        <f>'Form-A (1 to 9 Grade)'!$H$4</f>
        <v>Grade_9</v>
      </c>
      <c r="I39" s="31">
        <f t="shared" si="3"/>
        <v>43630</v>
      </c>
      <c r="L39" t="str">
        <f>'Form-A (1 to 9 Grade)'!$H$4</f>
        <v>Grade_9</v>
      </c>
      <c r="M39" s="31">
        <f t="shared" si="4"/>
        <v>43630</v>
      </c>
    </row>
    <row r="40" spans="4:13">
      <c r="D40" t="str">
        <f>'Form-A (1 to 9 Grade)'!$H$4</f>
        <v>Grade_9</v>
      </c>
      <c r="E40" s="31">
        <f t="shared" si="0"/>
        <v>45820</v>
      </c>
      <c r="H40" t="str">
        <f>'Form-A (1 to 9 Grade)'!$H$4</f>
        <v>Grade_9</v>
      </c>
      <c r="I40" s="31">
        <f t="shared" si="3"/>
        <v>45820</v>
      </c>
      <c r="L40" t="str">
        <f>'Form-A (1 to 9 Grade)'!$H$4</f>
        <v>Grade_9</v>
      </c>
      <c r="M40" s="31">
        <f t="shared" si="4"/>
        <v>45820</v>
      </c>
    </row>
    <row r="41" spans="4:13">
      <c r="D41" t="str">
        <f>'Form-A (1 to 9 Grade)'!$H$4</f>
        <v>Grade_9</v>
      </c>
      <c r="E41" s="31">
        <f t="shared" si="0"/>
        <v>48120</v>
      </c>
      <c r="H41" t="str">
        <f>'Form-A (1 to 9 Grade)'!$H$4</f>
        <v>Grade_9</v>
      </c>
      <c r="I41" s="31">
        <f t="shared" si="3"/>
        <v>48120</v>
      </c>
      <c r="L41" t="str">
        <f>'Form-A (1 to 9 Grade)'!$H$4</f>
        <v>Grade_9</v>
      </c>
      <c r="M41" s="31">
        <f t="shared" si="4"/>
        <v>48120</v>
      </c>
    </row>
    <row r="42" spans="4:13">
      <c r="D42" t="str">
        <f>'Form-A (1 to 9 Grade)'!$H$4</f>
        <v>Grade_9</v>
      </c>
      <c r="E42" s="31">
        <f t="shared" si="0"/>
        <v>50530</v>
      </c>
      <c r="H42" t="str">
        <f>'Form-A (1 to 9 Grade)'!$H$4</f>
        <v>Grade_9</v>
      </c>
      <c r="I42" s="31">
        <f t="shared" si="3"/>
        <v>50530</v>
      </c>
      <c r="L42" t="str">
        <f>'Form-A (1 to 9 Grade)'!$H$4</f>
        <v>Grade_9</v>
      </c>
      <c r="M42" s="31">
        <f t="shared" si="4"/>
        <v>50530</v>
      </c>
    </row>
    <row r="43" spans="4:13">
      <c r="D43" t="str">
        <f>'Form-A (1 to 9 Grade)'!$H$4</f>
        <v>Grade_9</v>
      </c>
      <c r="E43" s="31">
        <f t="shared" si="0"/>
        <v>53060</v>
      </c>
      <c r="H43" t="str">
        <f>'Form-A (1 to 9 Grade)'!$H$4</f>
        <v>Grade_9</v>
      </c>
      <c r="I43" s="31">
        <f t="shared" si="3"/>
        <v>53060</v>
      </c>
      <c r="L43" t="str">
        <f>'Form-A (1 to 9 Grade)'!$H$4</f>
        <v>Grade_9</v>
      </c>
      <c r="M43" s="31">
        <f t="shared" si="4"/>
        <v>53060</v>
      </c>
    </row>
    <row r="44" spans="4:13">
      <c r="D44" t="str">
        <f>'Form-A (1 to 9 Grade)'!$H$4</f>
        <v>Grade_9</v>
      </c>
      <c r="E44" s="31">
        <f t="shared" si="0"/>
        <v>0</v>
      </c>
      <c r="H44" t="str">
        <f>'Form-A (1 to 9 Grade)'!$H$4</f>
        <v>Grade_9</v>
      </c>
      <c r="I44" s="31">
        <f t="shared" si="3"/>
        <v>0</v>
      </c>
      <c r="L44" t="str">
        <f>'Form-A (1 to 9 Grade)'!$H$4</f>
        <v>Grade_9</v>
      </c>
      <c r="M44" s="31">
        <f t="shared" si="4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K64"/>
  <sheetViews>
    <sheetView showGridLines="0" zoomScaleNormal="100" zoomScalePageLayoutView="85" workbookViewId="0">
      <selection activeCell="C38" sqref="C38:D38"/>
    </sheetView>
  </sheetViews>
  <sheetFormatPr defaultColWidth="9.140625" defaultRowHeight="18"/>
  <cols>
    <col min="1" max="1" width="9.140625" style="2"/>
    <col min="2" max="2" width="6.42578125" style="1" customWidth="1"/>
    <col min="3" max="3" width="32.28515625" style="2" customWidth="1"/>
    <col min="4" max="4" width="43.28515625" style="2" customWidth="1"/>
    <col min="5" max="5" width="3.140625" style="2" customWidth="1"/>
    <col min="6" max="6" width="22.42578125" style="3" customWidth="1"/>
    <col min="7" max="7" width="9.140625" style="2"/>
    <col min="8" max="8" width="24.85546875" style="2" customWidth="1"/>
    <col min="9" max="9" width="9.28515625" style="2" bestFit="1" customWidth="1"/>
    <col min="10" max="10" width="12.28515625" style="2" bestFit="1" customWidth="1"/>
    <col min="11" max="16384" width="9.140625" style="2"/>
  </cols>
  <sheetData>
    <row r="1" spans="2:10">
      <c r="E1" s="205" t="s">
        <v>210</v>
      </c>
      <c r="F1" s="206"/>
    </row>
    <row r="2" spans="2:10" ht="27.75">
      <c r="B2" s="207" t="s">
        <v>136</v>
      </c>
      <c r="C2" s="208"/>
      <c r="D2" s="208"/>
      <c r="E2" s="208"/>
      <c r="F2" s="208"/>
      <c r="H2" s="160" t="s">
        <v>90</v>
      </c>
      <c r="I2" s="161"/>
      <c r="J2" s="162"/>
    </row>
    <row r="3" spans="2:10" ht="9" customHeight="1">
      <c r="B3" s="4"/>
      <c r="C3" s="5"/>
      <c r="D3" s="5"/>
      <c r="E3" s="5"/>
      <c r="F3" s="6"/>
      <c r="H3" s="44"/>
      <c r="J3" s="45"/>
    </row>
    <row r="4" spans="2:10" ht="40.5" customHeight="1">
      <c r="B4" s="172" t="s">
        <v>168</v>
      </c>
      <c r="C4" s="173"/>
      <c r="D4" s="173"/>
      <c r="E4" s="173"/>
      <c r="F4" s="173"/>
      <c r="H4" s="174" t="s">
        <v>47</v>
      </c>
      <c r="I4" s="175"/>
      <c r="J4" s="176"/>
    </row>
    <row r="5" spans="2:10" ht="7.15" customHeight="1">
      <c r="C5" s="1"/>
      <c r="D5" s="1"/>
      <c r="E5" s="1"/>
      <c r="H5" s="262" t="s">
        <v>213</v>
      </c>
      <c r="I5" s="263"/>
      <c r="J5" s="263"/>
    </row>
    <row r="6" spans="2:10" ht="22.9" customHeight="1">
      <c r="B6" s="74" t="s">
        <v>0</v>
      </c>
      <c r="C6" s="86" t="s">
        <v>124</v>
      </c>
      <c r="D6" s="232" t="s">
        <v>93</v>
      </c>
      <c r="E6" s="232"/>
      <c r="F6" s="233"/>
      <c r="H6" s="264"/>
      <c r="I6" s="264"/>
      <c r="J6" s="264"/>
    </row>
    <row r="7" spans="2:10" ht="22.9" customHeight="1">
      <c r="B7" s="74" t="s">
        <v>1</v>
      </c>
      <c r="C7" s="87" t="s">
        <v>140</v>
      </c>
      <c r="D7" s="203" t="s">
        <v>93</v>
      </c>
      <c r="E7" s="203"/>
      <c r="F7" s="204"/>
    </row>
    <row r="8" spans="2:10" ht="22.9" customHeight="1">
      <c r="B8" s="74" t="s">
        <v>3</v>
      </c>
      <c r="C8" s="87" t="s">
        <v>96</v>
      </c>
      <c r="D8" s="203" t="s">
        <v>93</v>
      </c>
      <c r="E8" s="203"/>
      <c r="F8" s="204"/>
    </row>
    <row r="9" spans="2:10" ht="22.9" customHeight="1">
      <c r="B9" s="74" t="s">
        <v>4</v>
      </c>
      <c r="C9" s="88" t="s">
        <v>94</v>
      </c>
      <c r="D9" s="203" t="s">
        <v>93</v>
      </c>
      <c r="E9" s="203"/>
      <c r="F9" s="204"/>
      <c r="H9" s="171" t="s">
        <v>91</v>
      </c>
      <c r="I9" s="171"/>
      <c r="J9" s="171"/>
    </row>
    <row r="10" spans="2:10" ht="22.9" customHeight="1">
      <c r="B10" s="74" t="s">
        <v>5</v>
      </c>
      <c r="C10" s="88" t="s">
        <v>95</v>
      </c>
      <c r="D10" s="203" t="s">
        <v>93</v>
      </c>
      <c r="E10" s="203"/>
      <c r="F10" s="204"/>
      <c r="H10" s="171"/>
      <c r="I10" s="171"/>
      <c r="J10" s="171"/>
    </row>
    <row r="11" spans="2:10" ht="22.9" customHeight="1">
      <c r="B11" s="74" t="s">
        <v>6</v>
      </c>
      <c r="C11" s="88" t="s">
        <v>123</v>
      </c>
      <c r="D11" s="203" t="s">
        <v>93</v>
      </c>
      <c r="E11" s="203"/>
      <c r="F11" s="204"/>
      <c r="H11" s="166">
        <v>8250</v>
      </c>
      <c r="I11" s="166"/>
      <c r="J11" s="167"/>
    </row>
    <row r="12" spans="2:10" ht="22.9" customHeight="1">
      <c r="B12" s="89"/>
      <c r="C12" s="88" t="s">
        <v>127</v>
      </c>
      <c r="D12" s="203" t="s">
        <v>93</v>
      </c>
      <c r="E12" s="203"/>
      <c r="F12" s="204"/>
      <c r="H12" s="166"/>
      <c r="I12" s="166"/>
      <c r="J12" s="167"/>
    </row>
    <row r="13" spans="2:10" ht="22.9" customHeight="1">
      <c r="B13" s="90"/>
      <c r="C13" s="88" t="s">
        <v>128</v>
      </c>
      <c r="D13" s="203" t="s">
        <v>93</v>
      </c>
      <c r="E13" s="203"/>
      <c r="F13" s="204"/>
    </row>
    <row r="14" spans="2:10" ht="22.9" customHeight="1">
      <c r="B14" s="91"/>
      <c r="C14" s="87" t="s">
        <v>122</v>
      </c>
      <c r="D14" s="203" t="s">
        <v>93</v>
      </c>
      <c r="E14" s="203"/>
      <c r="F14" s="204"/>
    </row>
    <row r="15" spans="2:10" ht="6" customHeight="1">
      <c r="B15" s="54"/>
      <c r="C15" s="54"/>
      <c r="D15" s="54"/>
      <c r="E15" s="54"/>
      <c r="F15" s="55"/>
    </row>
    <row r="16" spans="2:10" ht="18" customHeight="1">
      <c r="B16" s="74" t="s">
        <v>7</v>
      </c>
      <c r="C16" s="158" t="s">
        <v>119</v>
      </c>
      <c r="D16" s="265"/>
      <c r="E16" s="52"/>
      <c r="F16" s="53"/>
      <c r="H16" s="170" t="s">
        <v>92</v>
      </c>
      <c r="I16" s="170"/>
      <c r="J16" s="170"/>
    </row>
    <row r="17" spans="2:10">
      <c r="B17" s="75"/>
      <c r="C17" s="180" t="s">
        <v>97</v>
      </c>
      <c r="D17" s="181"/>
      <c r="E17" s="78" t="s">
        <v>2</v>
      </c>
      <c r="F17" s="56">
        <f>H11</f>
        <v>8250</v>
      </c>
      <c r="H17" s="170"/>
      <c r="I17" s="170"/>
      <c r="J17" s="170"/>
    </row>
    <row r="18" spans="2:10">
      <c r="B18" s="76"/>
      <c r="C18" s="80" t="s">
        <v>98</v>
      </c>
      <c r="D18" s="81"/>
      <c r="E18" s="75" t="s">
        <v>2</v>
      </c>
      <c r="F18" s="57">
        <v>0</v>
      </c>
      <c r="H18" s="168" t="s">
        <v>146</v>
      </c>
      <c r="I18" s="168"/>
      <c r="J18" s="168"/>
    </row>
    <row r="19" spans="2:10">
      <c r="B19" s="77"/>
      <c r="C19" s="179" t="s">
        <v>99</v>
      </c>
      <c r="D19" s="179"/>
      <c r="E19" s="78" t="s">
        <v>2</v>
      </c>
      <c r="F19" s="58">
        <f>SUM(F17:F18)</f>
        <v>8250</v>
      </c>
      <c r="H19" s="169"/>
      <c r="I19" s="169"/>
      <c r="J19" s="169"/>
    </row>
    <row r="20" spans="2:10">
      <c r="B20" s="77" t="s">
        <v>8</v>
      </c>
      <c r="C20" s="163" t="s">
        <v>100</v>
      </c>
      <c r="D20" s="165"/>
      <c r="E20" s="85"/>
      <c r="F20" s="59"/>
      <c r="J20" s="51"/>
    </row>
    <row r="21" spans="2:10">
      <c r="B21" s="75"/>
      <c r="C21" s="82" t="s">
        <v>101</v>
      </c>
      <c r="D21" s="83" t="str">
        <f>H4</f>
        <v>Grade_20</v>
      </c>
      <c r="E21" s="77" t="s">
        <v>2</v>
      </c>
      <c r="F21" s="60" t="str">
        <f>'2015 Gtade list 10-20'!B7</f>
        <v>(Uv: 8250-20010)</v>
      </c>
    </row>
    <row r="22" spans="2:10">
      <c r="B22" s="76"/>
      <c r="C22" s="163" t="s">
        <v>102</v>
      </c>
      <c r="D22" s="164"/>
      <c r="E22" s="77" t="s">
        <v>2</v>
      </c>
      <c r="F22" s="61">
        <f ca="1">SUMIF('2015'!A2:B21,'Form-B (10 to 20 Grade)'!H4,'2015'!B2:B21)</f>
        <v>8250</v>
      </c>
    </row>
    <row r="23" spans="2:10">
      <c r="B23" s="77"/>
      <c r="C23" s="163" t="s">
        <v>103</v>
      </c>
      <c r="D23" s="164"/>
      <c r="E23" s="77" t="s">
        <v>2</v>
      </c>
      <c r="F23" s="61">
        <f ca="1">F19-F22</f>
        <v>0</v>
      </c>
    </row>
    <row r="24" spans="2:10">
      <c r="B24" s="77" t="s">
        <v>9</v>
      </c>
      <c r="C24" s="163" t="s">
        <v>104</v>
      </c>
      <c r="D24" s="165"/>
      <c r="E24" s="85"/>
      <c r="F24" s="59"/>
    </row>
    <row r="25" spans="2:10">
      <c r="B25" s="75"/>
      <c r="C25" s="82" t="s">
        <v>101</v>
      </c>
      <c r="D25" s="84" t="str">
        <f>H4</f>
        <v>Grade_20</v>
      </c>
      <c r="E25" s="77" t="s">
        <v>2</v>
      </c>
      <c r="F25" s="60" t="str">
        <f>'2026 Grade list 10-20'!B7</f>
        <v>(Uv: 20000-48400)</v>
      </c>
    </row>
    <row r="26" spans="2:10">
      <c r="B26" s="76"/>
      <c r="C26" s="163" t="s">
        <v>102</v>
      </c>
      <c r="D26" s="164"/>
      <c r="E26" s="77" t="s">
        <v>2</v>
      </c>
      <c r="F26" s="60">
        <f ca="1">SUMIF('2026'!A2:B21,'Form-B (10 to 20 Grade)'!H4,'2026'!B2:B21)</f>
        <v>20000</v>
      </c>
    </row>
    <row r="27" spans="2:10">
      <c r="B27" s="77"/>
      <c r="C27" s="163" t="s">
        <v>105</v>
      </c>
      <c r="D27" s="164"/>
      <c r="E27" s="77" t="s">
        <v>2</v>
      </c>
      <c r="F27" s="116">
        <f ca="1">F23+F26</f>
        <v>20000</v>
      </c>
    </row>
    <row r="28" spans="2:10">
      <c r="B28" s="77" t="s">
        <v>10</v>
      </c>
      <c r="C28" s="163" t="s">
        <v>106</v>
      </c>
      <c r="D28" s="164"/>
      <c r="E28" s="78" t="s">
        <v>2</v>
      </c>
      <c r="F28" s="62">
        <f ca="1">IF(OR('10-20 Calculation'!A24=0,'10-20 Calculation'!A24=""),156000,'10-20 Calculation'!A24)</f>
        <v>20000</v>
      </c>
    </row>
    <row r="29" spans="2:10">
      <c r="B29" s="76" t="s">
        <v>11</v>
      </c>
      <c r="C29" s="158" t="s">
        <v>107</v>
      </c>
      <c r="D29" s="159"/>
      <c r="E29" s="75" t="s">
        <v>2</v>
      </c>
      <c r="F29" s="63">
        <f ca="1">F28</f>
        <v>20000</v>
      </c>
    </row>
    <row r="30" spans="2:10">
      <c r="B30" s="75" t="s">
        <v>12</v>
      </c>
      <c r="C30" s="180" t="s">
        <v>108</v>
      </c>
      <c r="D30" s="181"/>
      <c r="E30" s="75" t="s">
        <v>2</v>
      </c>
      <c r="F30" s="64">
        <f ca="1">F29</f>
        <v>20000</v>
      </c>
    </row>
    <row r="31" spans="2:10">
      <c r="B31" s="78" t="s">
        <v>13</v>
      </c>
      <c r="C31" s="158" t="s">
        <v>109</v>
      </c>
      <c r="D31" s="159"/>
      <c r="E31" s="78" t="s">
        <v>2</v>
      </c>
      <c r="F31" s="62">
        <f ca="1">F29-F19</f>
        <v>11750</v>
      </c>
    </row>
    <row r="32" spans="2:10">
      <c r="B32" s="78" t="s">
        <v>14</v>
      </c>
      <c r="C32" s="158" t="s">
        <v>142</v>
      </c>
      <c r="D32" s="159"/>
      <c r="E32" s="78" t="s">
        <v>2</v>
      </c>
      <c r="F32" s="62">
        <f ca="1">F31*50%</f>
        <v>5875</v>
      </c>
    </row>
    <row r="33" spans="2:11">
      <c r="B33" s="78" t="s">
        <v>15</v>
      </c>
      <c r="C33" s="158" t="s">
        <v>141</v>
      </c>
      <c r="D33" s="159"/>
      <c r="E33" s="78" t="s">
        <v>2</v>
      </c>
      <c r="F33" s="62">
        <f ca="1">F19+F32</f>
        <v>14125</v>
      </c>
    </row>
    <row r="34" spans="2:11">
      <c r="B34" s="79" t="s">
        <v>110</v>
      </c>
      <c r="C34" s="186" t="s">
        <v>169</v>
      </c>
      <c r="D34" s="187"/>
      <c r="E34" s="79" t="s">
        <v>2</v>
      </c>
      <c r="F34" s="65">
        <f ca="1">SUM(F30-F29)+F33</f>
        <v>14125</v>
      </c>
    </row>
    <row r="35" spans="2:11">
      <c r="B35" s="78" t="s">
        <v>111</v>
      </c>
      <c r="C35" s="188" t="s">
        <v>143</v>
      </c>
      <c r="D35" s="189"/>
      <c r="E35" s="78" t="s">
        <v>2</v>
      </c>
      <c r="F35" s="62">
        <f ca="1">F31*25%</f>
        <v>2937.5</v>
      </c>
    </row>
    <row r="36" spans="2:11">
      <c r="B36" s="79" t="s">
        <v>112</v>
      </c>
      <c r="C36" s="190" t="s">
        <v>113</v>
      </c>
      <c r="D36" s="191"/>
      <c r="E36" s="79" t="s">
        <v>2</v>
      </c>
      <c r="F36" s="65">
        <f ca="1">F34+F35</f>
        <v>17062.5</v>
      </c>
    </row>
    <row r="37" spans="2:11">
      <c r="B37" s="78" t="s">
        <v>116</v>
      </c>
      <c r="C37" s="188" t="s">
        <v>144</v>
      </c>
      <c r="D37" s="189"/>
      <c r="E37" s="78" t="s">
        <v>2</v>
      </c>
      <c r="F37" s="62">
        <f ca="1">F31*25%</f>
        <v>2937.5</v>
      </c>
      <c r="H37" s="51"/>
    </row>
    <row r="38" spans="2:11">
      <c r="B38" s="78" t="s">
        <v>117</v>
      </c>
      <c r="C38" s="188" t="s">
        <v>114</v>
      </c>
      <c r="D38" s="189"/>
      <c r="E38" s="78" t="s">
        <v>2</v>
      </c>
      <c r="F38" s="62">
        <f ca="1">F36+F37</f>
        <v>20000</v>
      </c>
    </row>
    <row r="39" spans="2:11">
      <c r="B39" s="79" t="s">
        <v>118</v>
      </c>
      <c r="C39" s="190" t="s">
        <v>115</v>
      </c>
      <c r="D39" s="191"/>
      <c r="E39" s="79" t="s">
        <v>2</v>
      </c>
      <c r="F39" s="65">
        <f ca="1">IF(OR('10-20 Calculation'!B24=0,'10-20 Calculation'!B24=""),156000,'10-20 Calculation'!B24)</f>
        <v>21000</v>
      </c>
    </row>
    <row r="40" spans="2:11" ht="5.25" customHeight="1">
      <c r="B40" s="54"/>
      <c r="C40" s="54"/>
      <c r="D40" s="54"/>
      <c r="E40" s="54"/>
      <c r="F40" s="66"/>
    </row>
    <row r="41" spans="2:11" ht="9" customHeight="1">
      <c r="B41" s="54"/>
      <c r="C41" s="67"/>
      <c r="D41" s="67"/>
      <c r="E41" s="67"/>
      <c r="F41" s="55"/>
    </row>
    <row r="42" spans="2:11" ht="38.25" customHeight="1">
      <c r="B42" s="194" t="s">
        <v>171</v>
      </c>
      <c r="C42" s="194"/>
      <c r="D42" s="194"/>
      <c r="E42" s="194"/>
      <c r="F42" s="194"/>
      <c r="G42" s="7"/>
    </row>
    <row r="43" spans="2:11" ht="21" customHeight="1">
      <c r="B43" s="50"/>
      <c r="C43" s="50"/>
      <c r="D43" s="50"/>
      <c r="E43" s="50"/>
      <c r="F43" s="50"/>
      <c r="G43" s="7"/>
    </row>
    <row r="44" spans="2:11">
      <c r="B44" s="68"/>
      <c r="C44" s="69"/>
      <c r="D44" s="69"/>
      <c r="E44" s="234" t="s">
        <v>161</v>
      </c>
      <c r="F44" s="234"/>
    </row>
    <row r="45" spans="2:11">
      <c r="B45" s="68"/>
      <c r="C45" s="70"/>
      <c r="D45" s="70"/>
      <c r="E45" s="70"/>
      <c r="F45" s="71"/>
    </row>
    <row r="46" spans="2:11" ht="19.5" customHeight="1">
      <c r="B46" s="201" t="s">
        <v>17</v>
      </c>
      <c r="C46" s="201"/>
      <c r="D46" s="201"/>
      <c r="E46" s="201"/>
      <c r="F46" s="201"/>
      <c r="G46" s="8"/>
      <c r="H46" s="8"/>
      <c r="I46" s="8"/>
      <c r="J46" s="8"/>
      <c r="K46" s="9"/>
    </row>
    <row r="47" spans="2:11" ht="8.25" customHeight="1">
      <c r="B47" s="10"/>
      <c r="C47" s="10"/>
      <c r="D47" s="10"/>
      <c r="E47" s="11"/>
      <c r="F47" s="11"/>
      <c r="G47" s="10"/>
      <c r="H47" s="12"/>
      <c r="I47" s="11"/>
      <c r="J47" s="11"/>
      <c r="K47" s="9"/>
    </row>
    <row r="48" spans="2:11">
      <c r="B48" s="95" t="s">
        <v>18</v>
      </c>
      <c r="C48" s="96" t="s">
        <v>205</v>
      </c>
      <c r="D48" s="96"/>
      <c r="F48" s="97" t="s">
        <v>173</v>
      </c>
      <c r="G48" s="13"/>
      <c r="H48" s="15"/>
      <c r="J48" s="14"/>
      <c r="K48" s="16"/>
    </row>
    <row r="49" spans="2:11" ht="8.25" customHeight="1">
      <c r="B49" s="10"/>
      <c r="C49" s="10"/>
      <c r="D49" s="10"/>
      <c r="E49" s="11"/>
      <c r="F49" s="11"/>
      <c r="G49" s="17"/>
      <c r="H49" s="19"/>
      <c r="I49" s="18"/>
      <c r="J49" s="18"/>
      <c r="K49" s="20"/>
    </row>
    <row r="50" spans="2:11" ht="18" customHeight="1">
      <c r="B50" s="72"/>
      <c r="C50" s="197" t="s">
        <v>120</v>
      </c>
      <c r="D50" s="198"/>
      <c r="E50" s="184" t="s">
        <v>2</v>
      </c>
      <c r="F50" s="182">
        <f ca="1">F38</f>
        <v>20000</v>
      </c>
    </row>
    <row r="51" spans="2:11" ht="19.5">
      <c r="B51" s="94"/>
      <c r="C51" s="92" t="str">
        <f>F25</f>
        <v>(Uv: 20000-48400)</v>
      </c>
      <c r="D51" s="93" t="s">
        <v>125</v>
      </c>
      <c r="E51" s="185"/>
      <c r="F51" s="183"/>
    </row>
    <row r="52" spans="2:11">
      <c r="B52" s="78">
        <v>1</v>
      </c>
      <c r="C52" s="199" t="s">
        <v>145</v>
      </c>
      <c r="D52" s="200"/>
      <c r="E52" s="78" t="s">
        <v>2</v>
      </c>
      <c r="F52" s="56">
        <f ca="1">F34</f>
        <v>14125</v>
      </c>
    </row>
    <row r="53" spans="2:11">
      <c r="B53" s="78">
        <v>2</v>
      </c>
      <c r="C53" s="199" t="s">
        <v>134</v>
      </c>
      <c r="D53" s="200"/>
      <c r="E53" s="78" t="s">
        <v>2</v>
      </c>
      <c r="F53" s="56">
        <f ca="1">F36</f>
        <v>17062.5</v>
      </c>
    </row>
    <row r="54" spans="2:11">
      <c r="B54" s="78">
        <v>3</v>
      </c>
      <c r="C54" s="195" t="s">
        <v>121</v>
      </c>
      <c r="D54" s="196"/>
      <c r="E54" s="78" t="s">
        <v>2</v>
      </c>
      <c r="F54" s="62">
        <f ca="1">F39</f>
        <v>21000</v>
      </c>
    </row>
    <row r="55" spans="2:11">
      <c r="B55" s="24"/>
      <c r="C55" s="25"/>
      <c r="D55" s="25"/>
      <c r="E55" s="24"/>
      <c r="F55" s="26"/>
    </row>
    <row r="56" spans="2:11">
      <c r="B56" s="193"/>
      <c r="C56" s="192"/>
      <c r="D56" s="192"/>
      <c r="E56" s="192"/>
      <c r="F56" s="192"/>
      <c r="G56" s="18"/>
      <c r="H56" s="18"/>
      <c r="I56" s="18"/>
      <c r="J56" s="18"/>
      <c r="K56" s="18"/>
    </row>
    <row r="63" spans="2:11">
      <c r="B63" s="17"/>
      <c r="C63" s="17"/>
      <c r="D63" s="17"/>
      <c r="E63" s="18"/>
      <c r="F63" s="18"/>
      <c r="G63" s="17"/>
      <c r="H63" s="19"/>
      <c r="I63" s="18"/>
      <c r="J63" s="18"/>
      <c r="K63" s="20"/>
    </row>
    <row r="64" spans="2:11" ht="72.75" customHeight="1">
      <c r="B64" s="192"/>
      <c r="C64" s="192"/>
      <c r="D64" s="192"/>
      <c r="E64" s="192"/>
      <c r="F64" s="192"/>
      <c r="G64" s="18"/>
      <c r="H64" s="18"/>
      <c r="I64" s="18"/>
      <c r="J64" s="18"/>
      <c r="K64" s="18"/>
    </row>
  </sheetData>
  <sheetProtection algorithmName="SHA-512" hashValue="84DciibXRp2iwernItyvU8W3aUsBT/QHrdCiL07oEzug8Tu9CMR+7Vdy596vG8utNKTVSJT14ov0a2Av9rSJ9g==" saltValue="IrnGcHbR2hi2A/jUNMuHOg==" spinCount="100000" sheet="1" objects="1" scenarios="1" formatCells="0" formatColumns="0" formatRows="0" insertColumns="0" insertRows="0" insertHyperlinks="0" deleteColumns="0" deleteRows="0" sort="0" autoFilter="0" pivotTables="0"/>
  <mergeCells count="51">
    <mergeCell ref="C52:D52"/>
    <mergeCell ref="C53:D53"/>
    <mergeCell ref="C54:D54"/>
    <mergeCell ref="B56:F56"/>
    <mergeCell ref="B64:F64"/>
    <mergeCell ref="B42:F42"/>
    <mergeCell ref="E44:F44"/>
    <mergeCell ref="B46:F46"/>
    <mergeCell ref="C50:D50"/>
    <mergeCell ref="E50:E51"/>
    <mergeCell ref="F50:F51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27:D27"/>
    <mergeCell ref="D13:F13"/>
    <mergeCell ref="D14:F14"/>
    <mergeCell ref="C16:D16"/>
    <mergeCell ref="H16:J17"/>
    <mergeCell ref="C17:D17"/>
    <mergeCell ref="H18:J19"/>
    <mergeCell ref="C19:D19"/>
    <mergeCell ref="C20:D20"/>
    <mergeCell ref="C22:D22"/>
    <mergeCell ref="C23:D23"/>
    <mergeCell ref="C24:D24"/>
    <mergeCell ref="C26:D26"/>
    <mergeCell ref="D11:F11"/>
    <mergeCell ref="H11:J12"/>
    <mergeCell ref="D12:F12"/>
    <mergeCell ref="E1:F1"/>
    <mergeCell ref="B2:F2"/>
    <mergeCell ref="H2:J2"/>
    <mergeCell ref="B4:F4"/>
    <mergeCell ref="H4:J4"/>
    <mergeCell ref="H5:J6"/>
    <mergeCell ref="D6:F6"/>
    <mergeCell ref="D7:F7"/>
    <mergeCell ref="D8:F8"/>
    <mergeCell ref="D9:F9"/>
    <mergeCell ref="H9:J10"/>
    <mergeCell ref="D10:F10"/>
  </mergeCells>
  <dataValidations count="2">
    <dataValidation type="list" allowBlank="1" showInputMessage="1" showErrorMessage="1" sqref="H11" xr:uid="{00000000-0002-0000-0500-000000000000}">
      <formula1>INDIRECT($H4)</formula1>
    </dataValidation>
    <dataValidation errorStyle="information" allowBlank="1" showInputMessage="1" showErrorMessage="1" sqref="F17:F18" xr:uid="{00000000-0002-0000-0500-000001000000}"/>
  </dataValidations>
  <printOptions horizontalCentered="1"/>
  <pageMargins left="0.3" right="0.3" top="0.4" bottom="0.4" header="0.3" footer="0.3"/>
  <pageSetup paperSize="5" scale="83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2000000}">
          <x14:formula1>
            <xm:f>'2015'!$A$11:$A$21</xm:f>
          </x14:formula1>
          <xm:sqref>H4</xm:sqref>
        </x14:dataValidation>
        <x14:dataValidation type="list" allowBlank="1" showInputMessage="1" showErrorMessage="1" xr:uid="{00000000-0002-0000-0500-000003000000}">
          <x14:formula1>
            <xm:f>'2026 Grade list'!$D$14:$D$16</xm:f>
          </x14:formula1>
          <xm:sqref>H15</xm:sqref>
        </x14:dataValidation>
        <x14:dataValidation type="list" allowBlank="1" showInputMessage="1" showErrorMessage="1" xr:uid="{00000000-0002-0000-0500-000004000000}">
          <x14:formula1>
            <xm:f>'2026 Grade list 10-20'!$D$14:$D$16</xm:f>
          </x14:formula1>
          <xm:sqref>H18:J19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T43"/>
  <sheetViews>
    <sheetView topLeftCell="A22" zoomScaleNormal="100" workbookViewId="0">
      <selection activeCell="E25" sqref="E25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5703125" bestFit="1" customWidth="1"/>
    <col min="13" max="13" width="11.57031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156000</v>
      </c>
      <c r="B2">
        <v>132000</v>
      </c>
      <c r="C2">
        <v>113000</v>
      </c>
      <c r="D2">
        <v>100000</v>
      </c>
      <c r="E2">
        <v>86000</v>
      </c>
      <c r="F2">
        <v>71000</v>
      </c>
      <c r="G2">
        <v>58000</v>
      </c>
      <c r="H2">
        <v>46000</v>
      </c>
      <c r="I2">
        <v>44000</v>
      </c>
      <c r="J2">
        <v>32000</v>
      </c>
      <c r="K2">
        <v>25000</v>
      </c>
      <c r="L2">
        <v>24300</v>
      </c>
      <c r="M2">
        <v>24000</v>
      </c>
      <c r="N2">
        <v>23500</v>
      </c>
      <c r="O2">
        <v>22800</v>
      </c>
      <c r="P2">
        <v>21900</v>
      </c>
      <c r="Q2">
        <v>21400</v>
      </c>
      <c r="R2">
        <v>21000</v>
      </c>
      <c r="S2">
        <v>20500</v>
      </c>
      <c r="T2">
        <v>20000</v>
      </c>
    </row>
    <row r="3" spans="1:20">
      <c r="B3">
        <v>135700</v>
      </c>
      <c r="C3">
        <v>117000</v>
      </c>
      <c r="D3">
        <v>103500</v>
      </c>
      <c r="E3">
        <v>89500</v>
      </c>
      <c r="F3">
        <v>74600</v>
      </c>
      <c r="G3">
        <v>60900</v>
      </c>
      <c r="H3">
        <v>48300</v>
      </c>
      <c r="I3">
        <v>46200</v>
      </c>
      <c r="J3">
        <v>33600</v>
      </c>
      <c r="K3">
        <v>26300</v>
      </c>
      <c r="L3">
        <v>25600</v>
      </c>
      <c r="M3">
        <v>25200</v>
      </c>
      <c r="N3">
        <v>24700</v>
      </c>
      <c r="O3">
        <v>24000</v>
      </c>
      <c r="P3">
        <v>23000</v>
      </c>
      <c r="Q3">
        <v>22500</v>
      </c>
      <c r="R3">
        <v>22100</v>
      </c>
      <c r="S3">
        <v>21600</v>
      </c>
      <c r="T3">
        <v>21000</v>
      </c>
    </row>
    <row r="4" spans="1:20">
      <c r="B4">
        <v>139400</v>
      </c>
      <c r="C4">
        <v>121100</v>
      </c>
      <c r="D4">
        <v>107200</v>
      </c>
      <c r="E4">
        <v>93100</v>
      </c>
      <c r="F4">
        <v>78300</v>
      </c>
      <c r="G4">
        <v>64000</v>
      </c>
      <c r="H4">
        <v>50800</v>
      </c>
      <c r="I4">
        <v>48600</v>
      </c>
      <c r="J4">
        <v>35300</v>
      </c>
      <c r="K4">
        <v>27600</v>
      </c>
      <c r="L4">
        <v>26800</v>
      </c>
      <c r="M4">
        <v>26500</v>
      </c>
      <c r="N4">
        <v>26000</v>
      </c>
      <c r="O4">
        <v>25200</v>
      </c>
      <c r="P4">
        <v>24200</v>
      </c>
      <c r="Q4">
        <v>23600</v>
      </c>
      <c r="R4">
        <v>23200</v>
      </c>
      <c r="S4">
        <v>22700</v>
      </c>
      <c r="T4">
        <v>22100</v>
      </c>
    </row>
    <row r="5" spans="1:20">
      <c r="B5">
        <v>143200</v>
      </c>
      <c r="C5">
        <v>125300</v>
      </c>
      <c r="D5">
        <v>110900</v>
      </c>
      <c r="E5">
        <v>96800</v>
      </c>
      <c r="F5">
        <v>82200</v>
      </c>
      <c r="G5">
        <v>67200</v>
      </c>
      <c r="H5">
        <v>53300</v>
      </c>
      <c r="I5">
        <v>51000</v>
      </c>
      <c r="J5">
        <v>37100</v>
      </c>
      <c r="K5">
        <v>29000</v>
      </c>
      <c r="L5">
        <v>28200</v>
      </c>
      <c r="M5">
        <v>27800</v>
      </c>
      <c r="N5">
        <v>27300</v>
      </c>
      <c r="O5">
        <v>26400</v>
      </c>
      <c r="P5">
        <v>25400</v>
      </c>
      <c r="Q5">
        <v>24800</v>
      </c>
      <c r="R5">
        <v>24400</v>
      </c>
      <c r="S5">
        <v>23800</v>
      </c>
      <c r="T5">
        <v>23200</v>
      </c>
    </row>
    <row r="6" spans="1:20">
      <c r="B6">
        <v>147200</v>
      </c>
      <c r="C6">
        <v>129700</v>
      </c>
      <c r="D6">
        <v>114800</v>
      </c>
      <c r="E6">
        <v>100700</v>
      </c>
      <c r="F6">
        <v>86400</v>
      </c>
      <c r="G6">
        <v>70500</v>
      </c>
      <c r="H6">
        <v>56000</v>
      </c>
      <c r="I6">
        <v>53500</v>
      </c>
      <c r="J6">
        <v>38900</v>
      </c>
      <c r="K6">
        <v>30400</v>
      </c>
      <c r="L6">
        <v>29600</v>
      </c>
      <c r="M6">
        <v>29200</v>
      </c>
      <c r="N6">
        <v>28600</v>
      </c>
      <c r="O6">
        <v>27800</v>
      </c>
      <c r="P6">
        <v>26700</v>
      </c>
      <c r="Q6">
        <v>26100</v>
      </c>
      <c r="R6">
        <v>25600</v>
      </c>
      <c r="S6">
        <v>25000</v>
      </c>
      <c r="T6">
        <v>24400</v>
      </c>
    </row>
    <row r="7" spans="1:20">
      <c r="B7">
        <v>151200</v>
      </c>
      <c r="C7">
        <v>134300</v>
      </c>
      <c r="D7">
        <v>118800</v>
      </c>
      <c r="E7">
        <v>104700</v>
      </c>
      <c r="F7">
        <v>90700</v>
      </c>
      <c r="G7">
        <v>74100</v>
      </c>
      <c r="H7">
        <v>58800</v>
      </c>
      <c r="I7">
        <v>56200</v>
      </c>
      <c r="J7">
        <v>40900</v>
      </c>
      <c r="K7">
        <v>32000</v>
      </c>
      <c r="L7">
        <v>31100</v>
      </c>
      <c r="M7">
        <v>30700</v>
      </c>
      <c r="N7">
        <v>30000</v>
      </c>
      <c r="O7">
        <v>29100</v>
      </c>
      <c r="P7">
        <v>28000</v>
      </c>
      <c r="Q7">
        <v>27400</v>
      </c>
      <c r="R7">
        <v>26900</v>
      </c>
      <c r="S7">
        <v>26200</v>
      </c>
      <c r="T7">
        <v>25600</v>
      </c>
    </row>
    <row r="8" spans="1:20">
      <c r="B8">
        <v>153000</v>
      </c>
      <c r="C8">
        <v>139000</v>
      </c>
      <c r="D8">
        <v>123000</v>
      </c>
      <c r="E8">
        <v>108900</v>
      </c>
      <c r="F8">
        <v>95200</v>
      </c>
      <c r="G8">
        <v>77800</v>
      </c>
      <c r="H8">
        <v>61700</v>
      </c>
      <c r="I8">
        <v>59000</v>
      </c>
      <c r="J8">
        <v>42900</v>
      </c>
      <c r="K8">
        <v>33600</v>
      </c>
      <c r="L8">
        <v>32600</v>
      </c>
      <c r="M8">
        <v>32200</v>
      </c>
      <c r="N8">
        <v>31500</v>
      </c>
      <c r="O8">
        <v>30600</v>
      </c>
      <c r="P8">
        <v>29400</v>
      </c>
      <c r="Q8">
        <v>28700</v>
      </c>
      <c r="R8">
        <v>28200</v>
      </c>
      <c r="S8">
        <v>27500</v>
      </c>
      <c r="T8">
        <v>26900</v>
      </c>
    </row>
    <row r="9" spans="1:20">
      <c r="C9">
        <v>143800</v>
      </c>
      <c r="D9">
        <v>127300</v>
      </c>
      <c r="E9">
        <v>113200</v>
      </c>
      <c r="F9">
        <v>100000</v>
      </c>
      <c r="G9">
        <v>81700</v>
      </c>
      <c r="H9">
        <v>64800</v>
      </c>
      <c r="I9">
        <v>62000</v>
      </c>
      <c r="J9">
        <v>45100</v>
      </c>
      <c r="K9">
        <v>35200</v>
      </c>
      <c r="L9">
        <v>34200</v>
      </c>
      <c r="M9">
        <v>33800</v>
      </c>
      <c r="N9">
        <v>33100</v>
      </c>
      <c r="O9">
        <v>32100</v>
      </c>
      <c r="P9">
        <v>30900</v>
      </c>
      <c r="Q9">
        <v>30200</v>
      </c>
      <c r="R9">
        <v>29600</v>
      </c>
      <c r="S9">
        <v>28900</v>
      </c>
      <c r="T9">
        <v>28200</v>
      </c>
    </row>
    <row r="10" spans="1:20">
      <c r="C10">
        <v>148800</v>
      </c>
      <c r="D10">
        <v>131700</v>
      </c>
      <c r="E10">
        <v>117700</v>
      </c>
      <c r="F10">
        <v>104900</v>
      </c>
      <c r="G10">
        <v>85700</v>
      </c>
      <c r="H10">
        <v>68000</v>
      </c>
      <c r="I10">
        <v>65100</v>
      </c>
      <c r="J10">
        <v>47300</v>
      </c>
      <c r="K10">
        <v>37000</v>
      </c>
      <c r="L10">
        <v>36000</v>
      </c>
      <c r="M10">
        <v>35500</v>
      </c>
      <c r="N10">
        <v>34800</v>
      </c>
      <c r="O10">
        <v>33700</v>
      </c>
      <c r="P10">
        <v>32400</v>
      </c>
      <c r="Q10">
        <v>31700</v>
      </c>
      <c r="R10">
        <v>31100</v>
      </c>
      <c r="S10">
        <v>30300</v>
      </c>
      <c r="T10">
        <v>29600</v>
      </c>
    </row>
    <row r="11" spans="1:20">
      <c r="D11">
        <v>136300</v>
      </c>
      <c r="E11">
        <v>122500</v>
      </c>
      <c r="F11">
        <v>110200</v>
      </c>
      <c r="G11">
        <v>90000</v>
      </c>
      <c r="H11">
        <v>71400</v>
      </c>
      <c r="I11">
        <v>68300</v>
      </c>
      <c r="J11">
        <v>49700</v>
      </c>
      <c r="K11">
        <v>38800</v>
      </c>
      <c r="L11">
        <v>37700</v>
      </c>
      <c r="M11">
        <v>37300</v>
      </c>
      <c r="N11">
        <v>36500</v>
      </c>
      <c r="O11">
        <v>35400</v>
      </c>
      <c r="P11">
        <v>34000</v>
      </c>
      <c r="Q11">
        <v>33200</v>
      </c>
      <c r="R11">
        <v>32600</v>
      </c>
      <c r="S11">
        <v>31900</v>
      </c>
      <c r="T11">
        <v>31100</v>
      </c>
    </row>
    <row r="12" spans="1:20">
      <c r="D12">
        <v>142400</v>
      </c>
      <c r="E12">
        <v>127400</v>
      </c>
      <c r="F12">
        <v>115700</v>
      </c>
      <c r="G12">
        <v>94500</v>
      </c>
      <c r="H12">
        <v>75000</v>
      </c>
      <c r="I12">
        <v>71700</v>
      </c>
      <c r="J12">
        <v>52200</v>
      </c>
      <c r="K12">
        <v>40800</v>
      </c>
      <c r="L12">
        <v>39600</v>
      </c>
      <c r="M12">
        <v>39100</v>
      </c>
      <c r="N12">
        <v>38300</v>
      </c>
      <c r="O12">
        <v>37200</v>
      </c>
      <c r="P12">
        <v>35700</v>
      </c>
      <c r="Q12">
        <v>34900</v>
      </c>
      <c r="R12">
        <v>34300</v>
      </c>
      <c r="S12">
        <v>33400</v>
      </c>
      <c r="T12">
        <v>32600</v>
      </c>
    </row>
    <row r="13" spans="1:20">
      <c r="E13">
        <v>132400</v>
      </c>
      <c r="F13">
        <v>121500</v>
      </c>
      <c r="G13">
        <v>99200</v>
      </c>
      <c r="H13">
        <v>78700</v>
      </c>
      <c r="I13">
        <v>75300</v>
      </c>
      <c r="J13">
        <v>54800</v>
      </c>
      <c r="K13">
        <v>42800</v>
      </c>
      <c r="L13">
        <v>41600</v>
      </c>
      <c r="M13">
        <v>41100</v>
      </c>
      <c r="N13">
        <v>40200</v>
      </c>
      <c r="O13">
        <v>39000</v>
      </c>
      <c r="P13">
        <v>37500</v>
      </c>
      <c r="Q13">
        <v>36700</v>
      </c>
      <c r="R13">
        <v>36000</v>
      </c>
      <c r="S13">
        <v>35100</v>
      </c>
      <c r="T13">
        <v>34300</v>
      </c>
    </row>
    <row r="14" spans="1:20">
      <c r="E14">
        <v>139700</v>
      </c>
      <c r="F14">
        <v>127600</v>
      </c>
      <c r="G14">
        <v>104200</v>
      </c>
      <c r="H14">
        <v>82700</v>
      </c>
      <c r="I14">
        <v>79100</v>
      </c>
      <c r="J14">
        <v>57500</v>
      </c>
      <c r="K14">
        <v>44900</v>
      </c>
      <c r="L14">
        <v>43700</v>
      </c>
      <c r="M14">
        <v>43200</v>
      </c>
      <c r="N14">
        <v>42300</v>
      </c>
      <c r="O14">
        <v>41000</v>
      </c>
      <c r="P14">
        <v>39400</v>
      </c>
      <c r="Q14">
        <v>38500</v>
      </c>
      <c r="R14">
        <v>37800</v>
      </c>
      <c r="S14">
        <v>36900</v>
      </c>
      <c r="T14">
        <v>36000</v>
      </c>
    </row>
    <row r="15" spans="1:20">
      <c r="F15">
        <v>134000</v>
      </c>
      <c r="G15">
        <v>109400</v>
      </c>
      <c r="H15">
        <v>86800</v>
      </c>
      <c r="I15">
        <v>83000</v>
      </c>
      <c r="J15">
        <v>60400</v>
      </c>
      <c r="K15">
        <v>47200</v>
      </c>
      <c r="L15">
        <v>45900</v>
      </c>
      <c r="M15">
        <v>45300</v>
      </c>
      <c r="N15">
        <v>44400</v>
      </c>
      <c r="O15">
        <v>43000</v>
      </c>
      <c r="P15">
        <v>41300</v>
      </c>
      <c r="Q15">
        <v>40400</v>
      </c>
      <c r="R15">
        <v>39600</v>
      </c>
      <c r="S15">
        <v>38700</v>
      </c>
      <c r="T15">
        <v>37800</v>
      </c>
    </row>
    <row r="16" spans="1:20">
      <c r="G16">
        <v>114900</v>
      </c>
      <c r="H16">
        <v>91100</v>
      </c>
      <c r="I16">
        <v>87200</v>
      </c>
      <c r="J16">
        <v>63400</v>
      </c>
      <c r="K16">
        <v>49500</v>
      </c>
      <c r="L16">
        <v>48200</v>
      </c>
      <c r="M16">
        <v>47600</v>
      </c>
      <c r="N16">
        <v>46600</v>
      </c>
      <c r="O16">
        <v>45200</v>
      </c>
      <c r="P16">
        <v>43400</v>
      </c>
      <c r="Q16">
        <v>42400</v>
      </c>
      <c r="R16">
        <v>41600</v>
      </c>
      <c r="S16">
        <v>40600</v>
      </c>
      <c r="T16">
        <v>39600</v>
      </c>
    </row>
    <row r="17" spans="1:20">
      <c r="G17">
        <v>120600</v>
      </c>
      <c r="H17">
        <v>95700</v>
      </c>
      <c r="I17">
        <v>91500</v>
      </c>
      <c r="J17">
        <v>66600</v>
      </c>
      <c r="K17">
        <v>52000</v>
      </c>
      <c r="L17">
        <v>50600</v>
      </c>
      <c r="M17">
        <v>49900</v>
      </c>
      <c r="N17">
        <v>48900</v>
      </c>
      <c r="O17">
        <v>47400</v>
      </c>
      <c r="P17">
        <v>45600</v>
      </c>
      <c r="Q17">
        <v>44500</v>
      </c>
      <c r="R17">
        <v>43700</v>
      </c>
      <c r="S17">
        <v>42700</v>
      </c>
      <c r="T17">
        <v>41600</v>
      </c>
    </row>
    <row r="18" spans="1:20">
      <c r="G18">
        <v>126800</v>
      </c>
      <c r="H18">
        <v>100500</v>
      </c>
      <c r="I18">
        <v>96100</v>
      </c>
      <c r="J18">
        <v>69900</v>
      </c>
      <c r="K18">
        <v>54600</v>
      </c>
      <c r="L18">
        <v>53100</v>
      </c>
      <c r="M18">
        <v>52400</v>
      </c>
      <c r="N18">
        <v>51300</v>
      </c>
      <c r="O18">
        <v>49800</v>
      </c>
      <c r="P18">
        <v>47900</v>
      </c>
      <c r="Q18">
        <v>46800</v>
      </c>
      <c r="R18">
        <v>45900</v>
      </c>
      <c r="S18">
        <v>44800</v>
      </c>
      <c r="T18">
        <v>43700</v>
      </c>
    </row>
    <row r="19" spans="1:20">
      <c r="H19">
        <v>105500</v>
      </c>
      <c r="I19">
        <v>100900</v>
      </c>
      <c r="J19">
        <v>73400</v>
      </c>
      <c r="K19">
        <v>57300</v>
      </c>
      <c r="L19">
        <v>55700</v>
      </c>
      <c r="M19">
        <v>55100</v>
      </c>
      <c r="N19">
        <v>53900</v>
      </c>
      <c r="O19">
        <v>52300</v>
      </c>
      <c r="P19">
        <v>50200</v>
      </c>
      <c r="Q19">
        <v>49100</v>
      </c>
      <c r="R19">
        <v>48200</v>
      </c>
      <c r="S19">
        <v>47000</v>
      </c>
      <c r="T19">
        <v>45900</v>
      </c>
    </row>
    <row r="20" spans="1:20">
      <c r="H20">
        <v>110800</v>
      </c>
      <c r="I20">
        <v>105900</v>
      </c>
      <c r="J20">
        <v>77300</v>
      </c>
      <c r="K20">
        <v>60500</v>
      </c>
      <c r="L20">
        <v>58700</v>
      </c>
      <c r="M20">
        <v>58000</v>
      </c>
      <c r="N20">
        <v>56800</v>
      </c>
      <c r="O20">
        <v>55200</v>
      </c>
      <c r="P20">
        <v>52900</v>
      </c>
      <c r="Q20">
        <v>51900</v>
      </c>
      <c r="R20">
        <v>50900</v>
      </c>
      <c r="S20">
        <v>49600</v>
      </c>
      <c r="T20">
        <v>48400</v>
      </c>
    </row>
    <row r="24" spans="1:20">
      <c r="A24">
        <f t="array" aca="1" ref="A24" ca="1">INDEX(E25:E43, MATCH(TRUE, VALUE(SUBSTITUTE(E25:E43, ",", "")) &gt;= E24, 0))</f>
        <v>20000</v>
      </c>
      <c r="B24">
        <f t="array" aca="1" ref="B24" ca="1">IFERROR(INDEX($I$25:$I$43, MATCH(TRUE, VALUE(SUBSTITUTE($I$25:$I$43, ",", "")) &gt; I24, 0)), MAX(VALUE(SUBSTITUTE($I$25:$I$43, ",", ""))))</f>
        <v>21000</v>
      </c>
      <c r="C24">
        <f t="array" aca="1" ref="C24" ca="1">IFERROR(INDEX($M$25:$M$43, MATCH(TRUE, VALUE(SUBSTITUTE($M$25:$M$43, ",", "")) &gt; M24, 0)), MAX(VALUE(SUBSTITUTE($M$25:$M$43, ",", ""))))</f>
        <v>22100</v>
      </c>
      <c r="E24" s="31">
        <f ca="1">'Form-B (10 to 20 Grade)'!F27</f>
        <v>20000</v>
      </c>
      <c r="I24" s="31">
        <f ca="1">A24</f>
        <v>20000</v>
      </c>
      <c r="M24" s="31">
        <f ca="1">B24</f>
        <v>21000</v>
      </c>
    </row>
    <row r="25" spans="1:20">
      <c r="D25" t="str">
        <f>'Form-B (10 to 20 Grade)'!$H$4</f>
        <v>Grade_20</v>
      </c>
      <c r="E25" s="31">
        <f>INDEX($A$2:$T$21, ROW(A1), MATCH(D25, $A$1:$T$1, 0))</f>
        <v>20000</v>
      </c>
      <c r="H25" t="str">
        <f>'Form-B (10 to 20 Grade)'!$H$4</f>
        <v>Grade_20</v>
      </c>
      <c r="I25" s="31">
        <f>INDEX($A$2:$T$21, ROW(E1), MATCH(H25, $A$1:$T$1, 0))</f>
        <v>20000</v>
      </c>
      <c r="L25" t="str">
        <f>'Form-B (10 to 20 Grade)'!$H$4</f>
        <v>Grade_20</v>
      </c>
      <c r="M25" s="31">
        <f>INDEX($A$2:$T$21, ROW(I1), MATCH(L25, $A$1:$T$1, 0))</f>
        <v>20000</v>
      </c>
    </row>
    <row r="26" spans="1:20">
      <c r="D26" t="str">
        <f>'Form-B (10 to 20 Grade)'!$H$4</f>
        <v>Grade_20</v>
      </c>
      <c r="E26" s="31">
        <f t="shared" ref="E26:E43" si="0">INDEX($A$2:$T$21, ROW(A2), MATCH(D26, $A$1:$T$1, 0))</f>
        <v>21000</v>
      </c>
      <c r="H26" t="str">
        <f>'Form-B (10 to 20 Grade)'!$H$4</f>
        <v>Grade_20</v>
      </c>
      <c r="I26" s="31">
        <f t="shared" ref="I26:I33" si="1">INDEX($A$2:$T$21, ROW(E2), MATCH(H26, $A$1:$T$1, 0))</f>
        <v>21000</v>
      </c>
      <c r="L26" t="str">
        <f>'Form-B (10 to 20 Grade)'!$H$4</f>
        <v>Grade_20</v>
      </c>
      <c r="M26" s="31">
        <f t="shared" ref="M26:M33" si="2">INDEX($A$2:$T$21, ROW(I2), MATCH(L26, $A$1:$T$1, 0))</f>
        <v>21000</v>
      </c>
    </row>
    <row r="27" spans="1:20">
      <c r="D27" t="str">
        <f>'Form-B (10 to 20 Grade)'!$H$4</f>
        <v>Grade_20</v>
      </c>
      <c r="E27" s="31">
        <f t="shared" si="0"/>
        <v>22100</v>
      </c>
      <c r="H27" t="str">
        <f>'Form-B (10 to 20 Grade)'!$H$4</f>
        <v>Grade_20</v>
      </c>
      <c r="I27" s="31">
        <f t="shared" si="1"/>
        <v>22100</v>
      </c>
      <c r="L27" t="str">
        <f>'Form-B (10 to 20 Grade)'!$H$4</f>
        <v>Grade_20</v>
      </c>
      <c r="M27" s="31">
        <f t="shared" si="2"/>
        <v>22100</v>
      </c>
    </row>
    <row r="28" spans="1:20">
      <c r="D28" t="str">
        <f>'Form-B (10 to 20 Grade)'!$H$4</f>
        <v>Grade_20</v>
      </c>
      <c r="E28" s="31">
        <f t="shared" si="0"/>
        <v>23200</v>
      </c>
      <c r="H28" t="str">
        <f>'Form-B (10 to 20 Grade)'!$H$4</f>
        <v>Grade_20</v>
      </c>
      <c r="I28" s="31">
        <f t="shared" si="1"/>
        <v>23200</v>
      </c>
      <c r="L28" t="str">
        <f>'Form-B (10 to 20 Grade)'!$H$4</f>
        <v>Grade_20</v>
      </c>
      <c r="M28" s="31">
        <f t="shared" si="2"/>
        <v>23200</v>
      </c>
    </row>
    <row r="29" spans="1:20">
      <c r="D29" t="str">
        <f>'Form-B (10 to 20 Grade)'!$H$4</f>
        <v>Grade_20</v>
      </c>
      <c r="E29" s="31">
        <f t="shared" si="0"/>
        <v>24400</v>
      </c>
      <c r="H29" t="str">
        <f>'Form-B (10 to 20 Grade)'!$H$4</f>
        <v>Grade_20</v>
      </c>
      <c r="I29" s="31">
        <f t="shared" si="1"/>
        <v>24400</v>
      </c>
      <c r="L29" t="str">
        <f>'Form-B (10 to 20 Grade)'!$H$4</f>
        <v>Grade_20</v>
      </c>
      <c r="M29" s="31">
        <f t="shared" si="2"/>
        <v>24400</v>
      </c>
    </row>
    <row r="30" spans="1:20">
      <c r="D30" t="str">
        <f>'Form-B (10 to 20 Grade)'!$H$4</f>
        <v>Grade_20</v>
      </c>
      <c r="E30" s="31">
        <f t="shared" si="0"/>
        <v>25600</v>
      </c>
      <c r="H30" t="str">
        <f>'Form-B (10 to 20 Grade)'!$H$4</f>
        <v>Grade_20</v>
      </c>
      <c r="I30" s="31">
        <f t="shared" si="1"/>
        <v>25600</v>
      </c>
      <c r="L30" t="str">
        <f>'Form-B (10 to 20 Grade)'!$H$4</f>
        <v>Grade_20</v>
      </c>
      <c r="M30" s="31">
        <f t="shared" si="2"/>
        <v>25600</v>
      </c>
    </row>
    <row r="31" spans="1:20">
      <c r="D31" t="str">
        <f>'Form-B (10 to 20 Grade)'!$H$4</f>
        <v>Grade_20</v>
      </c>
      <c r="E31" s="31">
        <f t="shared" si="0"/>
        <v>26900</v>
      </c>
      <c r="H31" t="str">
        <f>'Form-B (10 to 20 Grade)'!$H$4</f>
        <v>Grade_20</v>
      </c>
      <c r="I31" s="31">
        <f t="shared" si="1"/>
        <v>26900</v>
      </c>
      <c r="L31" t="str">
        <f>'Form-B (10 to 20 Grade)'!$H$4</f>
        <v>Grade_20</v>
      </c>
      <c r="M31" s="31">
        <f t="shared" si="2"/>
        <v>26900</v>
      </c>
    </row>
    <row r="32" spans="1:20">
      <c r="D32" t="str">
        <f>'Form-B (10 to 20 Grade)'!$H$4</f>
        <v>Grade_20</v>
      </c>
      <c r="E32" s="31">
        <f t="shared" si="0"/>
        <v>28200</v>
      </c>
      <c r="H32" t="str">
        <f>'Form-B (10 to 20 Grade)'!$H$4</f>
        <v>Grade_20</v>
      </c>
      <c r="I32" s="31">
        <f t="shared" si="1"/>
        <v>28200</v>
      </c>
      <c r="L32" t="str">
        <f>'Form-B (10 to 20 Grade)'!$H$4</f>
        <v>Grade_20</v>
      </c>
      <c r="M32" s="31">
        <f t="shared" si="2"/>
        <v>28200</v>
      </c>
    </row>
    <row r="33" spans="4:13">
      <c r="D33" t="str">
        <f>'Form-B (10 to 20 Grade)'!$H$4</f>
        <v>Grade_20</v>
      </c>
      <c r="E33" s="31">
        <f t="shared" si="0"/>
        <v>29600</v>
      </c>
      <c r="H33" t="str">
        <f>'Form-B (10 to 20 Grade)'!$H$4</f>
        <v>Grade_20</v>
      </c>
      <c r="I33" s="31">
        <f t="shared" si="1"/>
        <v>29600</v>
      </c>
      <c r="L33" t="str">
        <f>'Form-B (10 to 20 Grade)'!$H$4</f>
        <v>Grade_20</v>
      </c>
      <c r="M33" s="31">
        <f t="shared" si="2"/>
        <v>29600</v>
      </c>
    </row>
    <row r="34" spans="4:13">
      <c r="D34" t="str">
        <f>'Form-B (10 to 20 Grade)'!$H$4</f>
        <v>Grade_20</v>
      </c>
      <c r="E34" s="31">
        <f>INDEX($A$2:$T$21, ROW(A10), MATCH(D34, $A$1:$T$1, 0))</f>
        <v>31100</v>
      </c>
      <c r="H34" t="str">
        <f>'Form-B (10 to 20 Grade)'!$H$4</f>
        <v>Grade_20</v>
      </c>
      <c r="I34" s="31">
        <f>INDEX($A$2:$T$21, ROW(E10), MATCH(H34, $A$1:$T$1, 0))</f>
        <v>31100</v>
      </c>
      <c r="L34" t="str">
        <f>'Form-B (10 to 20 Grade)'!$H$4</f>
        <v>Grade_20</v>
      </c>
      <c r="M34" s="31">
        <f>INDEX($A$2:$T$21, ROW(I10), MATCH(L34, $A$1:$T$1, 0))</f>
        <v>31100</v>
      </c>
    </row>
    <row r="35" spans="4:13">
      <c r="D35" t="str">
        <f>'Form-B (10 to 20 Grade)'!$H$4</f>
        <v>Grade_20</v>
      </c>
      <c r="E35" s="31">
        <f t="shared" si="0"/>
        <v>32600</v>
      </c>
      <c r="H35" t="str">
        <f>'Form-B (10 to 20 Grade)'!$H$4</f>
        <v>Grade_20</v>
      </c>
      <c r="I35" s="31">
        <f t="shared" ref="I35:I43" si="3">INDEX($A$2:$T$21, ROW(E11), MATCH(H35, $A$1:$T$1, 0))</f>
        <v>32600</v>
      </c>
      <c r="L35" t="str">
        <f>'Form-B (10 to 20 Grade)'!$H$4</f>
        <v>Grade_20</v>
      </c>
      <c r="M35" s="31">
        <f t="shared" ref="M35:M43" si="4">INDEX($A$2:$T$21, ROW(I11), MATCH(L35, $A$1:$T$1, 0))</f>
        <v>32600</v>
      </c>
    </row>
    <row r="36" spans="4:13">
      <c r="D36" t="str">
        <f>'Form-B (10 to 20 Grade)'!$H$4</f>
        <v>Grade_20</v>
      </c>
      <c r="E36" s="31">
        <f t="shared" si="0"/>
        <v>34300</v>
      </c>
      <c r="H36" t="str">
        <f>'Form-B (10 to 20 Grade)'!$H$4</f>
        <v>Grade_20</v>
      </c>
      <c r="I36" s="31">
        <f t="shared" si="3"/>
        <v>34300</v>
      </c>
      <c r="L36" t="str">
        <f>'Form-B (10 to 20 Grade)'!$H$4</f>
        <v>Grade_20</v>
      </c>
      <c r="M36" s="31">
        <f t="shared" si="4"/>
        <v>34300</v>
      </c>
    </row>
    <row r="37" spans="4:13">
      <c r="D37" t="str">
        <f>'Form-B (10 to 20 Grade)'!$H$4</f>
        <v>Grade_20</v>
      </c>
      <c r="E37" s="31">
        <f t="shared" si="0"/>
        <v>36000</v>
      </c>
      <c r="H37" t="str">
        <f>'Form-B (10 to 20 Grade)'!$H$4</f>
        <v>Grade_20</v>
      </c>
      <c r="I37" s="31">
        <f t="shared" si="3"/>
        <v>36000</v>
      </c>
      <c r="L37" t="str">
        <f>'Form-B (10 to 20 Grade)'!$H$4</f>
        <v>Grade_20</v>
      </c>
      <c r="M37" s="31">
        <f t="shared" si="4"/>
        <v>36000</v>
      </c>
    </row>
    <row r="38" spans="4:13">
      <c r="D38" t="str">
        <f>'Form-B (10 to 20 Grade)'!$H$4</f>
        <v>Grade_20</v>
      </c>
      <c r="E38" s="31">
        <f t="shared" si="0"/>
        <v>37800</v>
      </c>
      <c r="H38" t="str">
        <f>'Form-B (10 to 20 Grade)'!$H$4</f>
        <v>Grade_20</v>
      </c>
      <c r="I38" s="31">
        <f t="shared" si="3"/>
        <v>37800</v>
      </c>
      <c r="L38" t="str">
        <f>'Form-B (10 to 20 Grade)'!$H$4</f>
        <v>Grade_20</v>
      </c>
      <c r="M38" s="31">
        <f t="shared" si="4"/>
        <v>37800</v>
      </c>
    </row>
    <row r="39" spans="4:13">
      <c r="D39" t="str">
        <f>'Form-B (10 to 20 Grade)'!$H$4</f>
        <v>Grade_20</v>
      </c>
      <c r="E39" s="31">
        <f t="shared" si="0"/>
        <v>39600</v>
      </c>
      <c r="H39" t="str">
        <f>'Form-B (10 to 20 Grade)'!$H$4</f>
        <v>Grade_20</v>
      </c>
      <c r="I39" s="31">
        <f t="shared" si="3"/>
        <v>39600</v>
      </c>
      <c r="L39" t="str">
        <f>'Form-B (10 to 20 Grade)'!$H$4</f>
        <v>Grade_20</v>
      </c>
      <c r="M39" s="31">
        <f t="shared" si="4"/>
        <v>39600</v>
      </c>
    </row>
    <row r="40" spans="4:13">
      <c r="D40" t="str">
        <f>'Form-B (10 to 20 Grade)'!$H$4</f>
        <v>Grade_20</v>
      </c>
      <c r="E40" s="31">
        <f t="shared" si="0"/>
        <v>41600</v>
      </c>
      <c r="H40" t="str">
        <f>'Form-B (10 to 20 Grade)'!$H$4</f>
        <v>Grade_20</v>
      </c>
      <c r="I40" s="31">
        <f t="shared" si="3"/>
        <v>41600</v>
      </c>
      <c r="L40" t="str">
        <f>'Form-B (10 to 20 Grade)'!$H$4</f>
        <v>Grade_20</v>
      </c>
      <c r="M40" s="31">
        <f t="shared" si="4"/>
        <v>41600</v>
      </c>
    </row>
    <row r="41" spans="4:13">
      <c r="D41" t="str">
        <f>'Form-B (10 to 20 Grade)'!$H$4</f>
        <v>Grade_20</v>
      </c>
      <c r="E41" s="31">
        <f t="shared" si="0"/>
        <v>43700</v>
      </c>
      <c r="H41" t="str">
        <f>'Form-B (10 to 20 Grade)'!$H$4</f>
        <v>Grade_20</v>
      </c>
      <c r="I41" s="31">
        <f t="shared" si="3"/>
        <v>43700</v>
      </c>
      <c r="L41" t="str">
        <f>'Form-B (10 to 20 Grade)'!$H$4</f>
        <v>Grade_20</v>
      </c>
      <c r="M41" s="31">
        <f t="shared" si="4"/>
        <v>43700</v>
      </c>
    </row>
    <row r="42" spans="4:13">
      <c r="D42" t="str">
        <f>'Form-B (10 to 20 Grade)'!$H$4</f>
        <v>Grade_20</v>
      </c>
      <c r="E42" s="31">
        <f t="shared" si="0"/>
        <v>45900</v>
      </c>
      <c r="H42" t="str">
        <f>'Form-B (10 to 20 Grade)'!$H$4</f>
        <v>Grade_20</v>
      </c>
      <c r="I42" s="31">
        <f t="shared" si="3"/>
        <v>45900</v>
      </c>
      <c r="L42" t="str">
        <f>'Form-B (10 to 20 Grade)'!$H$4</f>
        <v>Grade_20</v>
      </c>
      <c r="M42" s="31">
        <f t="shared" si="4"/>
        <v>45900</v>
      </c>
    </row>
    <row r="43" spans="4:13">
      <c r="D43" t="str">
        <f>'Form-B (10 to 20 Grade)'!$H$4</f>
        <v>Grade_20</v>
      </c>
      <c r="E43" s="31">
        <f t="shared" si="0"/>
        <v>48400</v>
      </c>
      <c r="H43" t="str">
        <f>'Form-B (10 to 20 Grade)'!$H$4</f>
        <v>Grade_20</v>
      </c>
      <c r="I43" s="31">
        <f t="shared" si="3"/>
        <v>48400</v>
      </c>
      <c r="L43" t="str">
        <f>'Form-B (10 to 20 Grade)'!$H$4</f>
        <v>Grade_20</v>
      </c>
      <c r="M43" s="31">
        <f t="shared" si="4"/>
        <v>48400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Q61"/>
  <sheetViews>
    <sheetView showGridLines="0" zoomScale="85" zoomScaleNormal="85" workbookViewId="0">
      <selection activeCell="N16" sqref="N16"/>
    </sheetView>
  </sheetViews>
  <sheetFormatPr defaultColWidth="9.140625" defaultRowHeight="19.5"/>
  <cols>
    <col min="1" max="1" width="4.5703125" style="21" customWidth="1"/>
    <col min="2" max="2" width="5.5703125" style="21" customWidth="1"/>
    <col min="3" max="3" width="10.28515625" style="21" customWidth="1"/>
    <col min="4" max="4" width="12.5703125" style="21" bestFit="1" customWidth="1"/>
    <col min="5" max="5" width="12.7109375" style="21" bestFit="1" customWidth="1"/>
    <col min="6" max="6" width="11.7109375" style="21" bestFit="1" customWidth="1"/>
    <col min="7" max="7" width="11.85546875" style="21" bestFit="1" customWidth="1"/>
    <col min="8" max="8" width="14.42578125" style="21" customWidth="1"/>
    <col min="9" max="9" width="13.7109375" style="21" customWidth="1"/>
    <col min="10" max="10" width="12.28515625" style="21" bestFit="1" customWidth="1"/>
    <col min="11" max="11" width="12.42578125" style="21" bestFit="1" customWidth="1"/>
    <col min="12" max="16384" width="9.140625" style="21"/>
  </cols>
  <sheetData>
    <row r="1" spans="2:17" ht="20.25">
      <c r="J1" s="236" t="s">
        <v>212</v>
      </c>
      <c r="K1" s="237"/>
    </row>
    <row r="2" spans="2:17" ht="27.75">
      <c r="B2" s="219" t="s">
        <v>136</v>
      </c>
      <c r="C2" s="219"/>
      <c r="D2" s="219"/>
      <c r="E2" s="219"/>
      <c r="F2" s="219"/>
      <c r="G2" s="219"/>
      <c r="H2" s="219"/>
      <c r="I2" s="219"/>
      <c r="J2" s="219"/>
      <c r="K2" s="219"/>
      <c r="L2" s="99"/>
      <c r="M2" s="99"/>
      <c r="N2" s="99"/>
      <c r="O2" s="99"/>
      <c r="P2" s="99"/>
      <c r="Q2" s="99"/>
    </row>
    <row r="3" spans="2:17">
      <c r="L3" s="99"/>
      <c r="M3" s="99"/>
      <c r="N3" s="99"/>
      <c r="O3" s="99"/>
      <c r="P3" s="99"/>
      <c r="Q3" s="99"/>
    </row>
    <row r="4" spans="2:17" ht="47.25" customHeight="1">
      <c r="C4" s="223" t="s">
        <v>168</v>
      </c>
      <c r="D4" s="223"/>
      <c r="E4" s="223"/>
      <c r="F4" s="223"/>
      <c r="G4" s="223"/>
      <c r="H4" s="223"/>
      <c r="I4" s="223"/>
      <c r="J4" s="223"/>
      <c r="K4" s="223"/>
      <c r="L4" s="99"/>
      <c r="M4" s="99"/>
      <c r="N4" s="99"/>
      <c r="O4" s="99"/>
      <c r="P4" s="99"/>
      <c r="Q4" s="99"/>
    </row>
    <row r="5" spans="2:17" ht="13.5" customHeight="1">
      <c r="L5" s="99"/>
      <c r="M5" s="99"/>
      <c r="N5" s="99"/>
      <c r="O5" s="99"/>
      <c r="P5" s="99"/>
      <c r="Q5" s="99"/>
    </row>
    <row r="6" spans="2:17" ht="21.75" customHeight="1">
      <c r="B6" s="135">
        <v>1</v>
      </c>
      <c r="C6" s="242" t="s">
        <v>164</v>
      </c>
      <c r="D6" s="243"/>
      <c r="E6" s="243"/>
      <c r="F6" s="243"/>
      <c r="G6" s="243"/>
      <c r="H6" s="243"/>
      <c r="I6" s="243"/>
      <c r="J6" s="243"/>
      <c r="K6" s="244"/>
      <c r="L6" s="99"/>
      <c r="M6" s="109"/>
      <c r="N6" s="109"/>
      <c r="O6" s="109"/>
      <c r="P6" s="99"/>
      <c r="Q6" s="99"/>
    </row>
    <row r="7" spans="2:17" ht="21.75" customHeight="1">
      <c r="B7" s="135">
        <v>2</v>
      </c>
      <c r="C7" s="242" t="s">
        <v>165</v>
      </c>
      <c r="D7" s="243"/>
      <c r="E7" s="243"/>
      <c r="F7" s="243"/>
      <c r="G7" s="243"/>
      <c r="H7" s="243"/>
      <c r="I7" s="243"/>
      <c r="J7" s="243"/>
      <c r="K7" s="244"/>
      <c r="L7" s="99"/>
      <c r="M7" s="109"/>
      <c r="N7" s="110"/>
      <c r="O7" s="110"/>
      <c r="P7" s="99"/>
      <c r="Q7" s="99"/>
    </row>
    <row r="8" spans="2:17" ht="21.75" customHeight="1">
      <c r="B8" s="135">
        <v>3</v>
      </c>
      <c r="C8" s="136" t="s">
        <v>149</v>
      </c>
      <c r="D8" s="137"/>
      <c r="E8" s="137"/>
      <c r="F8" s="137"/>
      <c r="G8" s="138"/>
      <c r="H8" s="137"/>
      <c r="I8" s="239"/>
      <c r="J8" s="240"/>
      <c r="K8" s="241"/>
      <c r="L8" s="100"/>
      <c r="M8" s="111"/>
      <c r="N8" s="112"/>
      <c r="O8" s="110"/>
      <c r="P8" s="99"/>
      <c r="Q8" s="99"/>
    </row>
    <row r="9" spans="2:17" ht="21.75" customHeight="1">
      <c r="B9" s="135">
        <v>4</v>
      </c>
      <c r="C9" s="139" t="s">
        <v>191</v>
      </c>
      <c r="D9" s="140"/>
      <c r="E9" s="140"/>
      <c r="F9" s="140"/>
      <c r="G9" s="140"/>
      <c r="H9" s="141"/>
      <c r="I9" s="239">
        <v>0</v>
      </c>
      <c r="J9" s="240"/>
      <c r="K9" s="241"/>
      <c r="L9" s="100"/>
      <c r="M9" s="109"/>
      <c r="N9" s="112"/>
      <c r="O9" s="110"/>
      <c r="P9" s="99"/>
      <c r="Q9" s="99"/>
    </row>
    <row r="10" spans="2:17" ht="21.75" customHeight="1">
      <c r="B10" s="135">
        <v>5</v>
      </c>
      <c r="C10" s="139" t="s">
        <v>192</v>
      </c>
      <c r="D10" s="140"/>
      <c r="E10" s="140"/>
      <c r="F10" s="140"/>
      <c r="G10" s="140"/>
      <c r="H10" s="141"/>
      <c r="I10" s="239">
        <v>0</v>
      </c>
      <c r="J10" s="240"/>
      <c r="K10" s="241"/>
      <c r="L10" s="100"/>
      <c r="M10" s="109"/>
      <c r="N10" s="110"/>
      <c r="O10" s="110"/>
      <c r="P10" s="99"/>
      <c r="Q10" s="99"/>
    </row>
    <row r="11" spans="2:17" ht="26.25" customHeight="1">
      <c r="B11" s="135">
        <v>6</v>
      </c>
      <c r="C11" s="252" t="s">
        <v>193</v>
      </c>
      <c r="D11" s="253"/>
      <c r="E11" s="253"/>
      <c r="F11" s="253"/>
      <c r="G11" s="253"/>
      <c r="H11" s="253"/>
      <c r="I11" s="253"/>
      <c r="J11" s="253"/>
      <c r="K11" s="254"/>
      <c r="L11" s="99"/>
      <c r="M11" s="109"/>
      <c r="N11" s="110"/>
      <c r="O11" s="110"/>
      <c r="P11" s="99"/>
      <c r="Q11" s="99"/>
    </row>
    <row r="12" spans="2:17" ht="19.149999999999999" customHeight="1">
      <c r="B12" s="142"/>
      <c r="C12" s="248" t="s">
        <v>162</v>
      </c>
      <c r="D12" s="248"/>
      <c r="E12" s="248"/>
      <c r="F12" s="248"/>
      <c r="G12" s="248"/>
      <c r="H12" s="248"/>
      <c r="I12" s="249">
        <v>0</v>
      </c>
      <c r="J12" s="250"/>
      <c r="K12" s="251"/>
      <c r="L12" s="99"/>
      <c r="M12" s="109"/>
      <c r="N12" s="109"/>
      <c r="O12" s="109"/>
      <c r="P12" s="99"/>
      <c r="Q12" s="99"/>
    </row>
    <row r="13" spans="2:17" ht="19.149999999999999" customHeight="1">
      <c r="B13" s="143"/>
      <c r="C13" s="248" t="s">
        <v>163</v>
      </c>
      <c r="D13" s="248"/>
      <c r="E13" s="248"/>
      <c r="F13" s="248"/>
      <c r="G13" s="248"/>
      <c r="H13" s="248"/>
      <c r="I13" s="249">
        <v>0</v>
      </c>
      <c r="J13" s="250"/>
      <c r="K13" s="251"/>
      <c r="L13" s="99"/>
      <c r="M13" s="109"/>
      <c r="N13" s="109"/>
      <c r="O13" s="109"/>
      <c r="P13" s="99"/>
      <c r="Q13" s="99"/>
    </row>
    <row r="14" spans="2:17" ht="13.5" customHeight="1">
      <c r="B14" s="22"/>
      <c r="L14" s="99"/>
      <c r="M14" s="109"/>
      <c r="N14" s="109"/>
      <c r="O14" s="109"/>
      <c r="P14" s="99"/>
      <c r="Q14" s="99"/>
    </row>
    <row r="15" spans="2:17">
      <c r="C15" s="49"/>
      <c r="L15" s="99"/>
      <c r="M15" s="99"/>
      <c r="N15" s="99"/>
      <c r="O15" s="99"/>
      <c r="P15" s="99"/>
      <c r="Q15" s="99"/>
    </row>
    <row r="16" spans="2:17" s="27" customFormat="1" ht="15" customHeight="1">
      <c r="B16" s="220" t="s">
        <v>27</v>
      </c>
      <c r="C16" s="217" t="s">
        <v>22</v>
      </c>
      <c r="D16" s="216" t="s">
        <v>23</v>
      </c>
      <c r="E16" s="216"/>
      <c r="F16" s="216"/>
      <c r="G16" s="216" t="s">
        <v>24</v>
      </c>
      <c r="H16" s="216"/>
      <c r="I16" s="216"/>
      <c r="J16" s="216"/>
      <c r="K16" s="217" t="s">
        <v>159</v>
      </c>
      <c r="L16" s="101"/>
      <c r="M16" s="101"/>
      <c r="N16" s="101"/>
      <c r="O16" s="101"/>
      <c r="P16" s="101"/>
      <c r="Q16" s="101"/>
    </row>
    <row r="17" spans="2:17" s="125" customFormat="1" ht="69">
      <c r="B17" s="221"/>
      <c r="C17" s="217"/>
      <c r="D17" s="126" t="s">
        <v>167</v>
      </c>
      <c r="E17" s="126" t="s">
        <v>182</v>
      </c>
      <c r="F17" s="127" t="s">
        <v>155</v>
      </c>
      <c r="G17" s="126" t="s">
        <v>166</v>
      </c>
      <c r="H17" s="126" t="s">
        <v>183</v>
      </c>
      <c r="I17" s="126" t="s">
        <v>184</v>
      </c>
      <c r="J17" s="127" t="s">
        <v>155</v>
      </c>
      <c r="K17" s="217"/>
    </row>
    <row r="18" spans="2:17" s="125" customFormat="1" ht="17.25">
      <c r="B18" s="130">
        <v>1</v>
      </c>
      <c r="C18" s="113">
        <v>2</v>
      </c>
      <c r="D18" s="126">
        <v>3</v>
      </c>
      <c r="E18" s="126">
        <v>4</v>
      </c>
      <c r="F18" s="127" t="s">
        <v>194</v>
      </c>
      <c r="G18" s="126">
        <v>6</v>
      </c>
      <c r="H18" s="126">
        <v>7</v>
      </c>
      <c r="I18" s="126">
        <v>8</v>
      </c>
      <c r="J18" s="127" t="s">
        <v>195</v>
      </c>
      <c r="K18" s="113" t="s">
        <v>196</v>
      </c>
    </row>
    <row r="19" spans="2:17" s="144" customFormat="1" ht="20.25" customHeight="1">
      <c r="B19" s="145">
        <v>1</v>
      </c>
      <c r="C19" s="146" t="s">
        <v>19</v>
      </c>
      <c r="D19" s="147">
        <v>0</v>
      </c>
      <c r="E19" s="147">
        <v>0</v>
      </c>
      <c r="F19" s="147">
        <f>SUM(D19:E19)</f>
        <v>0</v>
      </c>
      <c r="G19" s="147">
        <v>0</v>
      </c>
      <c r="H19" s="147">
        <v>0</v>
      </c>
      <c r="I19" s="147">
        <v>0</v>
      </c>
      <c r="J19" s="147">
        <f>SUM(G19:I19)</f>
        <v>0</v>
      </c>
      <c r="K19" s="147">
        <f>+F19-J19</f>
        <v>0</v>
      </c>
      <c r="L19" s="148"/>
      <c r="M19" s="148"/>
      <c r="N19" s="148"/>
      <c r="O19" s="148"/>
      <c r="P19" s="148"/>
      <c r="Q19" s="148"/>
    </row>
    <row r="20" spans="2:17" s="144" customFormat="1" ht="20.25" customHeight="1">
      <c r="B20" s="145">
        <v>2</v>
      </c>
      <c r="C20" s="146" t="s">
        <v>20</v>
      </c>
      <c r="D20" s="147">
        <v>0</v>
      </c>
      <c r="E20" s="147">
        <v>0</v>
      </c>
      <c r="F20" s="147">
        <f t="shared" ref="F20:F21" si="0">SUM(D20:E20)</f>
        <v>0</v>
      </c>
      <c r="G20" s="147">
        <v>0</v>
      </c>
      <c r="H20" s="147">
        <v>0</v>
      </c>
      <c r="I20" s="147">
        <v>0</v>
      </c>
      <c r="J20" s="147">
        <f t="shared" ref="J20:J21" si="1">SUM(G20:I20)</f>
        <v>0</v>
      </c>
      <c r="K20" s="147">
        <f t="shared" ref="K20:K21" si="2">+F20-J20</f>
        <v>0</v>
      </c>
    </row>
    <row r="21" spans="2:17" s="144" customFormat="1" ht="20.25" customHeight="1">
      <c r="B21" s="145">
        <v>3</v>
      </c>
      <c r="C21" s="146" t="s">
        <v>21</v>
      </c>
      <c r="D21" s="147">
        <v>0</v>
      </c>
      <c r="E21" s="147">
        <v>0</v>
      </c>
      <c r="F21" s="147">
        <f t="shared" si="0"/>
        <v>0</v>
      </c>
      <c r="G21" s="147">
        <v>0</v>
      </c>
      <c r="H21" s="147">
        <v>0</v>
      </c>
      <c r="I21" s="147">
        <v>0</v>
      </c>
      <c r="J21" s="147">
        <f t="shared" si="1"/>
        <v>0</v>
      </c>
      <c r="K21" s="147">
        <f t="shared" si="2"/>
        <v>0</v>
      </c>
    </row>
    <row r="22" spans="2:17" s="144" customFormat="1" ht="20.25" customHeight="1">
      <c r="B22" s="145"/>
      <c r="C22" s="146" t="s">
        <v>25</v>
      </c>
      <c r="D22" s="149">
        <f>SUM(D19:D21)</f>
        <v>0</v>
      </c>
      <c r="E22" s="149">
        <f t="shared" ref="E22:J22" si="3">SUM(E19:E21)</f>
        <v>0</v>
      </c>
      <c r="F22" s="149">
        <f t="shared" si="3"/>
        <v>0</v>
      </c>
      <c r="G22" s="149">
        <f t="shared" si="3"/>
        <v>0</v>
      </c>
      <c r="H22" s="149">
        <f t="shared" si="3"/>
        <v>0</v>
      </c>
      <c r="I22" s="149">
        <f t="shared" si="3"/>
        <v>0</v>
      </c>
      <c r="J22" s="149">
        <f t="shared" si="3"/>
        <v>0</v>
      </c>
      <c r="K22" s="149">
        <f>SUM(K19:K21)</f>
        <v>0</v>
      </c>
    </row>
    <row r="23" spans="2:17" s="144" customFormat="1" ht="15.75" customHeight="1">
      <c r="B23" s="150"/>
      <c r="D23" s="151"/>
      <c r="E23" s="151"/>
      <c r="F23" s="151"/>
      <c r="G23" s="151"/>
      <c r="H23" s="238" t="s">
        <v>197</v>
      </c>
      <c r="I23" s="238"/>
      <c r="J23" s="238"/>
      <c r="K23" s="149">
        <f>+D22-G22</f>
        <v>0</v>
      </c>
    </row>
    <row r="24" spans="2:17" s="144" customFormat="1" ht="15.75" customHeight="1">
      <c r="B24" s="150"/>
      <c r="D24" s="151"/>
      <c r="E24" s="151"/>
      <c r="F24" s="151"/>
      <c r="G24" s="151"/>
      <c r="H24" s="238" t="s">
        <v>198</v>
      </c>
      <c r="I24" s="238"/>
      <c r="J24" s="238"/>
      <c r="K24" s="149">
        <f>+K23*10%</f>
        <v>0</v>
      </c>
    </row>
    <row r="25" spans="2:17" s="144" customFormat="1" ht="15.75" customHeight="1">
      <c r="B25" s="150"/>
      <c r="D25" s="151"/>
      <c r="E25" s="151"/>
      <c r="F25" s="151"/>
      <c r="G25" s="151"/>
      <c r="H25" s="235" t="s">
        <v>185</v>
      </c>
      <c r="I25" s="235"/>
      <c r="J25" s="235"/>
      <c r="K25" s="152">
        <f>+K22-K24</f>
        <v>0</v>
      </c>
    </row>
    <row r="26" spans="2:17">
      <c r="B26" s="133"/>
      <c r="C26" s="37"/>
      <c r="D26" s="134"/>
      <c r="E26" s="134"/>
      <c r="F26" s="134"/>
      <c r="G26" s="134"/>
      <c r="H26" s="134"/>
      <c r="I26" s="134"/>
      <c r="J26" s="134"/>
      <c r="K26" s="134"/>
    </row>
    <row r="27" spans="2:17">
      <c r="C27" s="222" t="s">
        <v>26</v>
      </c>
      <c r="D27" s="222"/>
      <c r="E27" s="222"/>
      <c r="F27" s="222"/>
      <c r="G27" s="222"/>
      <c r="H27" s="222"/>
      <c r="I27" s="222"/>
      <c r="J27" s="222"/>
      <c r="K27" s="222"/>
    </row>
    <row r="28" spans="2:17" s="2" customFormat="1" ht="18"/>
    <row r="29" spans="2:17" s="2" customFormat="1" ht="18"/>
    <row r="32" spans="2:17" ht="36.6" customHeight="1">
      <c r="I32" s="245" t="s">
        <v>208</v>
      </c>
      <c r="J32" s="245"/>
      <c r="K32" s="245"/>
    </row>
    <row r="37" spans="1:11" s="2" customFormat="1" ht="16.5" customHeight="1">
      <c r="B37" s="209"/>
      <c r="C37" s="209"/>
      <c r="D37" s="209"/>
      <c r="E37" s="209"/>
      <c r="F37" s="209"/>
      <c r="G37" s="209"/>
      <c r="H37" s="209"/>
      <c r="I37" s="209"/>
      <c r="J37" s="209"/>
      <c r="K37" s="209"/>
    </row>
    <row r="45" spans="1:11" ht="33" customHeight="1">
      <c r="A45" s="115"/>
      <c r="B45" s="247" t="s">
        <v>179</v>
      </c>
      <c r="C45" s="247"/>
      <c r="D45" s="247"/>
      <c r="E45" s="247"/>
      <c r="F45" s="247"/>
      <c r="G45" s="247"/>
      <c r="H45" s="247"/>
      <c r="I45" s="247"/>
      <c r="J45" s="247"/>
    </row>
    <row r="46" spans="1:11" ht="24" customHeight="1">
      <c r="A46" s="115"/>
      <c r="B46" s="124"/>
      <c r="C46" s="124"/>
      <c r="D46" s="124"/>
      <c r="E46" s="124"/>
      <c r="F46" s="124"/>
      <c r="G46" s="124"/>
      <c r="H46" s="124"/>
      <c r="I46" s="124"/>
      <c r="J46" s="124"/>
    </row>
    <row r="47" spans="1:11" ht="20.25">
      <c r="C47" s="27" t="s">
        <v>181</v>
      </c>
    </row>
    <row r="61" spans="3:11" ht="20.25">
      <c r="C61" s="246" t="s">
        <v>180</v>
      </c>
      <c r="D61" s="246"/>
      <c r="E61" s="246"/>
      <c r="F61" s="246"/>
      <c r="G61" s="246"/>
      <c r="H61" s="246"/>
      <c r="I61" s="246"/>
      <c r="J61" s="246"/>
      <c r="K61" s="246"/>
    </row>
  </sheetData>
  <sheetProtection formatCells="0" formatColumns="0" formatRows="0" insertColumns="0" insertRows="0" insertHyperlinks="0" deleteColumns="0" deleteRows="0" sort="0" autoFilter="0" pivotTables="0"/>
  <mergeCells count="26">
    <mergeCell ref="I32:K32"/>
    <mergeCell ref="C61:K61"/>
    <mergeCell ref="B45:J45"/>
    <mergeCell ref="I10:K10"/>
    <mergeCell ref="C12:H12"/>
    <mergeCell ref="I12:K12"/>
    <mergeCell ref="C27:K27"/>
    <mergeCell ref="B37:K37"/>
    <mergeCell ref="C11:K11"/>
    <mergeCell ref="C13:H13"/>
    <mergeCell ref="I13:K13"/>
    <mergeCell ref="B16:B17"/>
    <mergeCell ref="C16:C17"/>
    <mergeCell ref="D16:F16"/>
    <mergeCell ref="G16:J16"/>
    <mergeCell ref="K16:K17"/>
    <mergeCell ref="H25:J25"/>
    <mergeCell ref="J1:K1"/>
    <mergeCell ref="H23:J23"/>
    <mergeCell ref="H24:J24"/>
    <mergeCell ref="B2:K2"/>
    <mergeCell ref="C4:K4"/>
    <mergeCell ref="I9:K9"/>
    <mergeCell ref="I8:K8"/>
    <mergeCell ref="C7:K7"/>
    <mergeCell ref="C6:K6"/>
  </mergeCells>
  <printOptions horizontalCentered="1"/>
  <pageMargins left="0.3" right="0.3" top="0.5" bottom="0.5" header="0.3" footer="0.3"/>
  <pageSetup paperSize="5" scale="7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Q31"/>
  <sheetViews>
    <sheetView showGridLines="0" topLeftCell="A7" zoomScaleNormal="100" workbookViewId="0">
      <selection activeCell="C23" sqref="C23:K23"/>
    </sheetView>
  </sheetViews>
  <sheetFormatPr defaultColWidth="9.140625" defaultRowHeight="19.5"/>
  <cols>
    <col min="1" max="1" width="4.5703125" style="21" customWidth="1"/>
    <col min="2" max="2" width="5.28515625" style="21" bestFit="1" customWidth="1"/>
    <col min="3" max="3" width="10.28515625" style="21" customWidth="1"/>
    <col min="4" max="4" width="12.5703125" style="21" bestFit="1" customWidth="1"/>
    <col min="5" max="5" width="13" style="21" bestFit="1" customWidth="1"/>
    <col min="6" max="6" width="12.140625" style="21" bestFit="1" customWidth="1"/>
    <col min="7" max="7" width="11.28515625" style="21" bestFit="1" customWidth="1"/>
    <col min="8" max="8" width="11.42578125" style="21" customWidth="1"/>
    <col min="9" max="9" width="12.28515625" style="21" customWidth="1"/>
    <col min="10" max="10" width="11.28515625" style="21" bestFit="1" customWidth="1"/>
    <col min="11" max="11" width="12.140625" style="21" bestFit="1" customWidth="1"/>
    <col min="12" max="13" width="9.140625" style="21"/>
    <col min="14" max="14" width="9.7109375" style="21" hidden="1" customWidth="1"/>
    <col min="15" max="16384" width="9.140625" style="21"/>
  </cols>
  <sheetData>
    <row r="1" spans="2:17">
      <c r="J1" s="172" t="s">
        <v>139</v>
      </c>
      <c r="K1" s="172"/>
    </row>
    <row r="2" spans="2:17" ht="29.45" customHeight="1">
      <c r="B2" s="219" t="s">
        <v>136</v>
      </c>
      <c r="C2" s="219"/>
      <c r="D2" s="219"/>
      <c r="E2" s="219"/>
      <c r="F2" s="219"/>
      <c r="G2" s="219"/>
      <c r="H2" s="219"/>
      <c r="I2" s="219"/>
      <c r="J2" s="219"/>
      <c r="K2" s="219"/>
      <c r="L2" s="99"/>
      <c r="M2" s="99"/>
      <c r="N2" s="99"/>
      <c r="O2" s="99"/>
      <c r="P2" s="99"/>
      <c r="Q2" s="99"/>
    </row>
    <row r="3" spans="2:17">
      <c r="L3" s="99"/>
      <c r="M3" s="99"/>
      <c r="N3" s="99"/>
      <c r="O3" s="99"/>
      <c r="P3" s="99"/>
      <c r="Q3" s="99"/>
    </row>
    <row r="4" spans="2:17" ht="47.25" customHeight="1">
      <c r="C4" s="223" t="s">
        <v>89</v>
      </c>
      <c r="D4" s="223"/>
      <c r="E4" s="223"/>
      <c r="F4" s="223"/>
      <c r="G4" s="223"/>
      <c r="H4" s="223"/>
      <c r="I4" s="223"/>
      <c r="J4" s="223"/>
      <c r="K4" s="223"/>
      <c r="L4" s="99"/>
      <c r="M4" s="99"/>
      <c r="N4" s="99"/>
      <c r="O4" s="99"/>
      <c r="P4" s="99"/>
      <c r="Q4" s="99"/>
    </row>
    <row r="5" spans="2:17" ht="13.5" customHeight="1">
      <c r="L5" s="99"/>
      <c r="M5" s="117"/>
      <c r="N5" s="117"/>
      <c r="O5" s="117"/>
      <c r="P5" s="99"/>
      <c r="Q5" s="99"/>
    </row>
    <row r="6" spans="2:17" ht="21.75" customHeight="1">
      <c r="B6" s="23">
        <v>1</v>
      </c>
      <c r="C6" s="28" t="str">
        <f>'Form-A (1 to 9 Grade)'!C7</f>
        <v xml:space="preserve">wkǐK/Kg©KZ©vi/Kg©Pvixi bvg I c`ex </v>
      </c>
      <c r="D6" s="29"/>
      <c r="E6" s="29"/>
      <c r="F6" s="260" t="str">
        <f>'Form-A (1 to 9 Grade)'!D6</f>
        <v xml:space="preserve">t </v>
      </c>
      <c r="G6" s="260"/>
      <c r="H6" s="260"/>
      <c r="I6" s="260"/>
      <c r="J6" s="260"/>
      <c r="K6" s="261"/>
      <c r="L6" s="99"/>
      <c r="M6" s="117"/>
      <c r="N6" s="117"/>
      <c r="O6" s="117"/>
      <c r="P6" s="99"/>
      <c r="Q6" s="99"/>
    </row>
    <row r="7" spans="2:17" ht="21.75" customHeight="1">
      <c r="B7" s="23">
        <v>2</v>
      </c>
      <c r="C7" s="28" t="s">
        <v>148</v>
      </c>
      <c r="D7" s="29"/>
      <c r="E7" s="29"/>
      <c r="F7" s="29"/>
      <c r="G7" s="29"/>
      <c r="H7" s="29"/>
      <c r="I7" s="29"/>
      <c r="J7" s="29"/>
      <c r="K7" s="30"/>
      <c r="L7" s="99"/>
      <c r="M7" s="117"/>
      <c r="N7" s="42"/>
      <c r="O7" s="42"/>
      <c r="P7" s="99"/>
      <c r="Q7" s="99"/>
    </row>
    <row r="8" spans="2:17" ht="21.75" customHeight="1">
      <c r="B8" s="23">
        <v>3</v>
      </c>
      <c r="C8" s="40" t="s">
        <v>149</v>
      </c>
      <c r="D8" s="41"/>
      <c r="E8" s="41"/>
      <c r="F8" s="41"/>
      <c r="G8" s="43"/>
      <c r="H8" s="41"/>
      <c r="I8" s="46" t="str">
        <f>'Form-B (10 to 20 Grade)'!H4</f>
        <v>Grade_20</v>
      </c>
      <c r="J8" s="211" t="str">
        <f>'Form-B (10 to 20 Grade)'!F21</f>
        <v>(Uv: 8250-20010)</v>
      </c>
      <c r="K8" s="212"/>
      <c r="L8" s="100"/>
      <c r="M8" s="118"/>
      <c r="N8" s="42">
        <f>IF('Form-B (10 to 20 Grade)'!H18="ঢাকা", IF(I9&lt;=9700, MAX(I9*0.65, 5600), IF(I9&lt;=16000, MAX(I9*0.6, 6400), IF(I9&lt;=35500, MAX(I9*0.55, 9600), MAX(I9*0.5, 19500)))), IF('Form-B (10 to 20 Grade)'!H18="চট্টগ্রাম/কক্সবাজার", IF(I9&lt;=9700, MAX(I9*0.55, 5000), IF(I9&lt;=16000, MAX(I9*0.5, 5400), IF(I9&lt;=35500, MAX(I9*0.45, 8000), MAX(I9*0.4, 16000)))), IF('Form-B (10 to 20 Grade)'!H18="হাটহাজারী/পূর্বাচল", IF(I9&lt;=9700, MAX(I9*0.5, 4500), IF(I9&lt;=16000, MAX(I9*0.45, 4800), IF(I9&lt;=35500, MAX(I9*0.4, 7000), MAX(I9*0.35, 13800)))), 0)))</f>
        <v>5000</v>
      </c>
      <c r="O8" s="42"/>
      <c r="P8" s="99"/>
      <c r="Q8" s="99"/>
    </row>
    <row r="9" spans="2:17" ht="21.75" customHeight="1">
      <c r="B9" s="23">
        <v>4</v>
      </c>
      <c r="C9" s="28" t="s">
        <v>150</v>
      </c>
      <c r="D9" s="29"/>
      <c r="E9" s="29"/>
      <c r="F9" s="29"/>
      <c r="G9" s="29"/>
      <c r="H9" s="30"/>
      <c r="I9" s="210">
        <f>'Form-B (10 to 20 Grade)'!F17</f>
        <v>8250</v>
      </c>
      <c r="J9" s="211"/>
      <c r="K9" s="212"/>
      <c r="L9" s="100"/>
      <c r="M9" s="117"/>
      <c r="N9" s="42">
        <f>IF('Form-B (10 to 20 Grade)'!H18="ঢাকা", IF(I10&lt;=9700, MAX(I10*0.65, 5600), IF(I10&lt;=16000, MAX(I10*0.6, 6400), IF(I10&lt;=35500, MAX(I10*0.55, 9600), MAX(I10*0.5, 19500)))), IF('Form-B (10 to 20 Grade)'!H18="চট্টগ্রাম/কক্সবাজার", IF(I10&lt;=9700, MAX(I10*0.55, 5000), IF(I10&lt;=16000, MAX(I10*0.5, 5400), IF(I10&lt;=35500, MAX(I10*0.45, 8000), MAX(I10*0.4, 16000)))), IF('Form-B (10 to 20 Grade)'!H18="হাটহাজারী/পূর্বাচল", IF(I10&lt;=9700, MAX(I10*0.5, 4500), IF(I10&lt;=16000, MAX(I10*0.45, 4800), IF(I10&lt;=35500, MAX(I10*0.4, 7000), MAX(I10*0.35, 13800)))), 0)))</f>
        <v>5000</v>
      </c>
      <c r="O9" s="42"/>
      <c r="P9" s="99"/>
      <c r="Q9" s="99"/>
    </row>
    <row r="10" spans="2:17" ht="21.75" customHeight="1">
      <c r="B10" s="23">
        <v>5</v>
      </c>
      <c r="C10" s="28" t="s">
        <v>151</v>
      </c>
      <c r="D10" s="29"/>
      <c r="E10" s="29"/>
      <c r="F10" s="29"/>
      <c r="G10" s="29"/>
      <c r="H10" s="30"/>
      <c r="I10" s="210">
        <f>'2015 S (10-20)'!B24</f>
        <v>8670</v>
      </c>
      <c r="J10" s="211"/>
      <c r="K10" s="212"/>
      <c r="L10" s="100"/>
      <c r="M10" s="117"/>
      <c r="N10" s="42"/>
      <c r="O10" s="42"/>
      <c r="P10" s="99"/>
      <c r="Q10" s="99"/>
    </row>
    <row r="11" spans="2:17" ht="21.75" customHeight="1">
      <c r="B11" s="23">
        <v>6</v>
      </c>
      <c r="C11" s="255" t="s">
        <v>152</v>
      </c>
      <c r="D11" s="256"/>
      <c r="E11" s="256"/>
      <c r="F11" s="256"/>
      <c r="G11" s="256"/>
      <c r="H11" s="256"/>
      <c r="I11" s="256"/>
      <c r="J11" s="256"/>
      <c r="K11" s="257"/>
      <c r="L11" s="99"/>
      <c r="M11" s="117"/>
      <c r="N11" s="42"/>
      <c r="O11" s="42"/>
      <c r="P11" s="99"/>
      <c r="Q11" s="99"/>
    </row>
    <row r="12" spans="2:17" ht="19.149999999999999" customHeight="1">
      <c r="B12" s="23"/>
      <c r="C12" s="258" t="s">
        <v>160</v>
      </c>
      <c r="D12" s="258"/>
      <c r="E12" s="258"/>
      <c r="F12" s="258"/>
      <c r="G12" s="258"/>
      <c r="H12" s="258"/>
      <c r="I12" s="213">
        <f ca="1">'Form-B (10 to 20 Grade)'!F34</f>
        <v>14125</v>
      </c>
      <c r="J12" s="214"/>
      <c r="K12" s="215"/>
      <c r="L12" s="99"/>
      <c r="M12" s="99"/>
      <c r="N12" s="99"/>
      <c r="O12" s="99"/>
      <c r="P12" s="99"/>
      <c r="Q12" s="99"/>
    </row>
    <row r="13" spans="2:17" ht="13.5" customHeight="1">
      <c r="B13" s="22"/>
      <c r="L13" s="99"/>
      <c r="M13" s="99"/>
      <c r="N13" s="99"/>
      <c r="O13" s="99"/>
      <c r="P13" s="99"/>
      <c r="Q13" s="99"/>
    </row>
    <row r="14" spans="2:17" ht="13.5" customHeight="1">
      <c r="B14" s="22"/>
      <c r="L14" s="99"/>
      <c r="M14" s="99"/>
      <c r="N14" s="99"/>
      <c r="O14" s="99"/>
      <c r="P14" s="99"/>
      <c r="Q14" s="99"/>
    </row>
    <row r="15" spans="2:17">
      <c r="C15" s="49"/>
      <c r="L15" s="99"/>
      <c r="M15" s="99"/>
      <c r="N15" s="99"/>
      <c r="O15" s="99"/>
      <c r="P15" s="99"/>
      <c r="Q15" s="99"/>
    </row>
    <row r="16" spans="2:17" s="27" customFormat="1" ht="15" customHeight="1">
      <c r="B16" s="259" t="s">
        <v>27</v>
      </c>
      <c r="C16" s="217" t="s">
        <v>22</v>
      </c>
      <c r="D16" s="216" t="s">
        <v>23</v>
      </c>
      <c r="E16" s="216"/>
      <c r="F16" s="216"/>
      <c r="G16" s="216" t="s">
        <v>24</v>
      </c>
      <c r="H16" s="216"/>
      <c r="I16" s="216"/>
      <c r="J16" s="216"/>
      <c r="K16" s="217" t="s">
        <v>159</v>
      </c>
      <c r="L16" s="101"/>
      <c r="M16" s="101"/>
      <c r="N16" s="101"/>
      <c r="O16" s="101"/>
      <c r="P16" s="101"/>
      <c r="Q16" s="101"/>
    </row>
    <row r="17" spans="2:17" s="27" customFormat="1" ht="63">
      <c r="B17" s="259"/>
      <c r="C17" s="217"/>
      <c r="D17" s="114" t="s">
        <v>153</v>
      </c>
      <c r="E17" s="114" t="s">
        <v>154</v>
      </c>
      <c r="F17" s="113" t="s">
        <v>155</v>
      </c>
      <c r="G17" s="114" t="s">
        <v>156</v>
      </c>
      <c r="H17" s="114" t="s">
        <v>157</v>
      </c>
      <c r="I17" s="114" t="s">
        <v>158</v>
      </c>
      <c r="J17" s="113" t="s">
        <v>155</v>
      </c>
      <c r="K17" s="217"/>
      <c r="L17" s="101"/>
      <c r="M17" s="101"/>
      <c r="N17" s="101"/>
      <c r="O17" s="101"/>
      <c r="P17" s="101"/>
      <c r="Q17" s="101"/>
    </row>
    <row r="18" spans="2:17">
      <c r="B18" s="38">
        <v>1</v>
      </c>
      <c r="C18" s="39" t="s">
        <v>19</v>
      </c>
      <c r="D18" s="47">
        <f ca="1">$I$12</f>
        <v>14125</v>
      </c>
      <c r="E18" s="47">
        <f>$N$8</f>
        <v>5000</v>
      </c>
      <c r="F18" s="47">
        <f ca="1">SUM(D18:E18)</f>
        <v>19125</v>
      </c>
      <c r="G18" s="47">
        <f>$I$10</f>
        <v>8670</v>
      </c>
      <c r="H18" s="47">
        <f>$N$9</f>
        <v>5000</v>
      </c>
      <c r="I18" s="47">
        <f xml:space="preserve"> MAX(G18*0.15, 1500)</f>
        <v>1500</v>
      </c>
      <c r="J18" s="47">
        <f>SUM(G18:I18)</f>
        <v>15170</v>
      </c>
      <c r="K18" s="47">
        <f ca="1">+F18-J18</f>
        <v>3955</v>
      </c>
      <c r="L18" s="99"/>
      <c r="M18" s="99"/>
      <c r="N18" s="99"/>
      <c r="O18" s="99"/>
      <c r="P18" s="99"/>
      <c r="Q18" s="99"/>
    </row>
    <row r="19" spans="2:17">
      <c r="B19" s="38">
        <v>2</v>
      </c>
      <c r="C19" s="39" t="s">
        <v>20</v>
      </c>
      <c r="D19" s="47">
        <f ca="1">$I$12</f>
        <v>14125</v>
      </c>
      <c r="E19" s="47">
        <f t="shared" ref="E19:E20" si="0">$N$8</f>
        <v>5000</v>
      </c>
      <c r="F19" s="47">
        <f ca="1">SUM(D19:E19)</f>
        <v>19125</v>
      </c>
      <c r="G19" s="47">
        <f t="shared" ref="G19:G20" si="1">$I$10</f>
        <v>8670</v>
      </c>
      <c r="H19" s="47">
        <f t="shared" ref="H19:H20" si="2">$N$9</f>
        <v>5000</v>
      </c>
      <c r="I19" s="47">
        <f t="shared" ref="I19:I20" si="3" xml:space="preserve"> MAX(G19*0.15, 1500)</f>
        <v>1500</v>
      </c>
      <c r="J19" s="47">
        <f t="shared" ref="J19:J20" si="4">SUM(G19:I19)</f>
        <v>15170</v>
      </c>
      <c r="K19" s="47">
        <f ca="1">+F19-J19</f>
        <v>3955</v>
      </c>
      <c r="L19" s="99"/>
      <c r="M19" s="99"/>
      <c r="N19" s="99"/>
      <c r="O19" s="99"/>
    </row>
    <row r="20" spans="2:17">
      <c r="B20" s="38">
        <v>3</v>
      </c>
      <c r="C20" s="39" t="s">
        <v>21</v>
      </c>
      <c r="D20" s="47">
        <f ca="1">$I$12</f>
        <v>14125</v>
      </c>
      <c r="E20" s="47">
        <f t="shared" si="0"/>
        <v>5000</v>
      </c>
      <c r="F20" s="47">
        <f ca="1">SUM(D20:E20)</f>
        <v>19125</v>
      </c>
      <c r="G20" s="47">
        <f t="shared" si="1"/>
        <v>8670</v>
      </c>
      <c r="H20" s="47">
        <f t="shared" si="2"/>
        <v>5000</v>
      </c>
      <c r="I20" s="47">
        <f t="shared" si="3"/>
        <v>1500</v>
      </c>
      <c r="J20" s="47">
        <f t="shared" si="4"/>
        <v>15170</v>
      </c>
      <c r="K20" s="47">
        <f ca="1">+F20-J20</f>
        <v>3955</v>
      </c>
    </row>
    <row r="21" spans="2:17">
      <c r="B21" s="38"/>
      <c r="C21" s="39" t="s">
        <v>25</v>
      </c>
      <c r="D21" s="47">
        <f ca="1">SUM(D18:D20)</f>
        <v>42375</v>
      </c>
      <c r="E21" s="48">
        <f t="shared" ref="E21:J21" si="5">SUM(E18:E20)</f>
        <v>15000</v>
      </c>
      <c r="F21" s="48">
        <f ca="1">SUM(F18:F20)</f>
        <v>57375</v>
      </c>
      <c r="G21" s="48">
        <f t="shared" si="5"/>
        <v>26010</v>
      </c>
      <c r="H21" s="48">
        <f t="shared" si="5"/>
        <v>15000</v>
      </c>
      <c r="I21" s="48">
        <f t="shared" si="5"/>
        <v>4500</v>
      </c>
      <c r="J21" s="48">
        <f t="shared" si="5"/>
        <v>45510</v>
      </c>
      <c r="K21" s="48">
        <f ca="1">SUM(K18:K20)</f>
        <v>11865</v>
      </c>
    </row>
    <row r="23" spans="2:17" s="2" customFormat="1" ht="38.25" customHeight="1">
      <c r="C23" s="222" t="s">
        <v>26</v>
      </c>
      <c r="D23" s="222"/>
      <c r="E23" s="222"/>
      <c r="F23" s="222"/>
      <c r="G23" s="222"/>
      <c r="H23" s="222"/>
      <c r="I23" s="222"/>
      <c r="J23" s="222"/>
      <c r="K23" s="222"/>
    </row>
    <row r="26" spans="2:17">
      <c r="J26" s="218" t="s">
        <v>161</v>
      </c>
      <c r="K26" s="218"/>
    </row>
    <row r="31" spans="2:17" s="2" customFormat="1" ht="16.5" customHeigh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</row>
  </sheetData>
  <sheetProtection formatCells="0" formatColumns="0" formatRows="0" insertColumns="0" insertRows="0" insertHyperlinks="0" deleteColumns="0" deleteRows="0" sort="0" autoFilter="0" pivotTables="0"/>
  <mergeCells count="18">
    <mergeCell ref="J1:K1"/>
    <mergeCell ref="I10:K10"/>
    <mergeCell ref="B2:K2"/>
    <mergeCell ref="C4:K4"/>
    <mergeCell ref="F6:K6"/>
    <mergeCell ref="J8:K8"/>
    <mergeCell ref="I9:K9"/>
    <mergeCell ref="C23:K23"/>
    <mergeCell ref="J26:K26"/>
    <mergeCell ref="B31:K31"/>
    <mergeCell ref="C11:K11"/>
    <mergeCell ref="C12:H12"/>
    <mergeCell ref="I12:K12"/>
    <mergeCell ref="B16:B17"/>
    <mergeCell ref="C16:C17"/>
    <mergeCell ref="D16:F16"/>
    <mergeCell ref="G16:J16"/>
    <mergeCell ref="K16:K17"/>
  </mergeCells>
  <printOptions horizontalCentered="1"/>
  <pageMargins left="0.4" right="0.4" top="0.75" bottom="0.75" header="0.3" footer="0.3"/>
  <pageSetup paperSize="5" scale="8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T16"/>
  <sheetViews>
    <sheetView workbookViewId="0">
      <selection activeCell="H8" sqref="H8"/>
    </sheetView>
  </sheetViews>
  <sheetFormatPr defaultRowHeight="15"/>
  <cols>
    <col min="1" max="1" width="10.7109375" bestFit="1" customWidth="1"/>
    <col min="2" max="2" width="18.7109375" bestFit="1" customWidth="1"/>
    <col min="3" max="3" width="17.28515625" customWidth="1"/>
    <col min="4" max="4" width="17" bestFit="1" customWidth="1"/>
    <col min="5" max="5" width="16.7109375" bestFit="1" customWidth="1"/>
    <col min="6" max="6" width="16.140625" bestFit="1" customWidth="1"/>
    <col min="7" max="7" width="16.7109375" bestFit="1" customWidth="1"/>
    <col min="8" max="8" width="16.28515625" bestFit="1" customWidth="1"/>
    <col min="9" max="9" width="15.7109375" bestFit="1" customWidth="1"/>
    <col min="10" max="10" width="15.8554687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5.75">
      <c r="A2" s="33" t="s">
        <v>50</v>
      </c>
      <c r="B2" s="34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  <c r="J2" s="36" t="s">
        <v>126</v>
      </c>
      <c r="K2" s="36" t="s">
        <v>61</v>
      </c>
      <c r="L2" s="36" t="s">
        <v>62</v>
      </c>
      <c r="M2" s="36" t="s">
        <v>63</v>
      </c>
      <c r="N2" s="36" t="s">
        <v>64</v>
      </c>
      <c r="O2" s="36" t="s">
        <v>65</v>
      </c>
      <c r="P2" s="36" t="s">
        <v>66</v>
      </c>
      <c r="Q2" s="36" t="s">
        <v>67</v>
      </c>
      <c r="R2" s="36" t="s">
        <v>68</v>
      </c>
      <c r="S2" s="36" t="s">
        <v>69</v>
      </c>
      <c r="T2" s="36" t="s">
        <v>70</v>
      </c>
    </row>
    <row r="7" spans="1:20">
      <c r="A7" t="str">
        <f>'Form-B (10 to 20 Grade)'!H4</f>
        <v>Grade_20</v>
      </c>
      <c r="B7" t="str">
        <f>INDEX($A$2:$T$2, ROW(A1), MATCH(A7, $A$1:$T$1, 0))</f>
        <v>(Uv: 20000-48400)</v>
      </c>
    </row>
    <row r="14" spans="1:20" ht="19.5">
      <c r="D14" s="35" t="s">
        <v>146</v>
      </c>
      <c r="E14" s="119"/>
    </row>
    <row r="15" spans="1:20" ht="19.5">
      <c r="D15" s="35" t="s">
        <v>87</v>
      </c>
      <c r="E15" s="121"/>
    </row>
    <row r="16" spans="1:20">
      <c r="D16" s="35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T7"/>
  <sheetViews>
    <sheetView workbookViewId="0">
      <selection activeCell="B7" sqref="B7"/>
    </sheetView>
  </sheetViews>
  <sheetFormatPr defaultColWidth="12.85546875" defaultRowHeight="15"/>
  <cols>
    <col min="1" max="1" width="9.85546875" bestFit="1" customWidth="1"/>
    <col min="2" max="2" width="15.7109375" bestFit="1" customWidth="1"/>
    <col min="3" max="3" width="15.4257812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5.75">
      <c r="A2" s="33" t="s">
        <v>49</v>
      </c>
      <c r="B2" s="34" t="s">
        <v>48</v>
      </c>
      <c r="C2" s="36" t="s">
        <v>71</v>
      </c>
      <c r="D2" s="36" t="s">
        <v>51</v>
      </c>
      <c r="E2" s="36" t="s">
        <v>52</v>
      </c>
      <c r="F2" s="36" t="s">
        <v>72</v>
      </c>
      <c r="G2" s="36" t="s">
        <v>73</v>
      </c>
      <c r="H2" s="36" t="s">
        <v>74</v>
      </c>
      <c r="I2" s="36" t="s">
        <v>75</v>
      </c>
      <c r="J2" s="36" t="s">
        <v>76</v>
      </c>
      <c r="K2" s="36" t="s">
        <v>77</v>
      </c>
      <c r="L2" s="36" t="s">
        <v>78</v>
      </c>
      <c r="M2" s="36" t="s">
        <v>79</v>
      </c>
      <c r="N2" s="36" t="s">
        <v>80</v>
      </c>
      <c r="O2" s="36" t="s">
        <v>81</v>
      </c>
      <c r="P2" s="36" t="s">
        <v>82</v>
      </c>
      <c r="Q2" s="36" t="s">
        <v>83</v>
      </c>
      <c r="R2" s="36" t="s">
        <v>84</v>
      </c>
      <c r="S2" s="36" t="s">
        <v>85</v>
      </c>
      <c r="T2" s="36" t="s">
        <v>86</v>
      </c>
    </row>
    <row r="7" spans="1:20">
      <c r="A7" t="str">
        <f>'Form-B (10 to 20 Grade)'!H4</f>
        <v>Grade_20</v>
      </c>
      <c r="B7" t="str">
        <f>INDEX($A$2:$T$2, ROW(A1), MATCH(A7, $A$1:$T$1, 0))</f>
        <v>(Uv: 8250-20010)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2:AA56"/>
  <sheetViews>
    <sheetView zoomScale="70" zoomScaleNormal="70" workbookViewId="0">
      <selection activeCell="G42" sqref="G42"/>
    </sheetView>
  </sheetViews>
  <sheetFormatPr defaultRowHeight="15"/>
  <cols>
    <col min="1" max="1" width="11" bestFit="1" customWidth="1"/>
  </cols>
  <sheetData>
    <row r="2" spans="1:20">
      <c r="A2" t="s">
        <v>28</v>
      </c>
      <c r="B2">
        <v>78000</v>
      </c>
    </row>
    <row r="3" spans="1:20">
      <c r="A3" t="s">
        <v>29</v>
      </c>
      <c r="B3">
        <v>66000</v>
      </c>
      <c r="C3">
        <v>68480</v>
      </c>
      <c r="D3">
        <v>71050</v>
      </c>
      <c r="E3">
        <v>73720</v>
      </c>
      <c r="F3">
        <v>76490</v>
      </c>
    </row>
    <row r="4" spans="1:20">
      <c r="A4" t="s">
        <v>30</v>
      </c>
      <c r="B4">
        <v>56500</v>
      </c>
      <c r="C4">
        <v>58760</v>
      </c>
      <c r="D4">
        <v>61120</v>
      </c>
      <c r="E4">
        <v>63570</v>
      </c>
      <c r="F4">
        <v>66120</v>
      </c>
      <c r="G4">
        <v>68770</v>
      </c>
      <c r="H4">
        <v>71530</v>
      </c>
      <c r="I4">
        <v>74400</v>
      </c>
    </row>
    <row r="5" spans="1:20">
      <c r="A5" t="s">
        <v>31</v>
      </c>
      <c r="B5">
        <v>50000</v>
      </c>
      <c r="C5">
        <v>52000</v>
      </c>
      <c r="D5">
        <v>54080</v>
      </c>
      <c r="E5">
        <v>56250</v>
      </c>
      <c r="F5">
        <v>58500</v>
      </c>
      <c r="G5">
        <v>60840</v>
      </c>
      <c r="H5">
        <v>63280</v>
      </c>
      <c r="I5">
        <v>65820</v>
      </c>
      <c r="J5">
        <v>68460</v>
      </c>
      <c r="K5">
        <v>71200</v>
      </c>
    </row>
    <row r="6" spans="1:20">
      <c r="A6" t="s">
        <v>32</v>
      </c>
      <c r="B6">
        <v>43000</v>
      </c>
      <c r="C6">
        <v>44940</v>
      </c>
      <c r="D6">
        <v>46970</v>
      </c>
      <c r="E6">
        <v>49090</v>
      </c>
      <c r="F6">
        <v>51300</v>
      </c>
      <c r="G6">
        <v>53610</v>
      </c>
      <c r="H6">
        <v>56030</v>
      </c>
      <c r="I6">
        <v>58560</v>
      </c>
      <c r="J6">
        <v>61200</v>
      </c>
      <c r="K6">
        <v>63960</v>
      </c>
      <c r="L6">
        <v>66840</v>
      </c>
      <c r="M6">
        <v>69850</v>
      </c>
    </row>
    <row r="7" spans="1:20">
      <c r="A7" t="s">
        <v>33</v>
      </c>
      <c r="B7">
        <v>35500</v>
      </c>
      <c r="C7">
        <v>37280</v>
      </c>
      <c r="D7">
        <v>39150</v>
      </c>
      <c r="E7">
        <v>41110</v>
      </c>
      <c r="F7">
        <v>43170</v>
      </c>
      <c r="G7">
        <v>45330</v>
      </c>
      <c r="H7">
        <v>47600</v>
      </c>
      <c r="I7">
        <v>49980</v>
      </c>
      <c r="J7">
        <v>52480</v>
      </c>
      <c r="K7">
        <v>55110</v>
      </c>
      <c r="L7">
        <v>57870</v>
      </c>
      <c r="M7">
        <v>60770</v>
      </c>
      <c r="N7">
        <v>63810</v>
      </c>
      <c r="O7">
        <v>67010</v>
      </c>
    </row>
    <row r="8" spans="1:20">
      <c r="A8" t="s">
        <v>34</v>
      </c>
      <c r="B8">
        <v>29000</v>
      </c>
      <c r="C8">
        <v>30450</v>
      </c>
      <c r="D8">
        <v>31980</v>
      </c>
      <c r="E8">
        <v>33580</v>
      </c>
      <c r="F8">
        <v>35260</v>
      </c>
      <c r="G8">
        <v>37030</v>
      </c>
      <c r="H8">
        <v>38890</v>
      </c>
      <c r="I8">
        <v>40840</v>
      </c>
      <c r="J8">
        <v>42890</v>
      </c>
      <c r="K8">
        <v>45040</v>
      </c>
      <c r="L8">
        <v>47300</v>
      </c>
      <c r="M8">
        <v>49670</v>
      </c>
      <c r="N8">
        <v>52160</v>
      </c>
      <c r="O8">
        <v>54770</v>
      </c>
      <c r="P8">
        <v>57510</v>
      </c>
      <c r="Q8">
        <v>60390</v>
      </c>
      <c r="R8">
        <v>63410</v>
      </c>
    </row>
    <row r="9" spans="1:20">
      <c r="A9" t="s">
        <v>35</v>
      </c>
      <c r="B9">
        <v>23000</v>
      </c>
      <c r="C9">
        <v>24150</v>
      </c>
      <c r="D9">
        <v>25360</v>
      </c>
      <c r="E9">
        <v>26630</v>
      </c>
      <c r="F9">
        <v>27970</v>
      </c>
      <c r="G9">
        <v>29370</v>
      </c>
      <c r="H9">
        <v>30840</v>
      </c>
      <c r="I9">
        <v>32390</v>
      </c>
      <c r="J9">
        <v>34010</v>
      </c>
      <c r="K9">
        <v>35720</v>
      </c>
      <c r="L9">
        <v>37510</v>
      </c>
      <c r="M9">
        <v>39390</v>
      </c>
      <c r="N9">
        <v>41360</v>
      </c>
      <c r="O9">
        <v>43430</v>
      </c>
      <c r="P9">
        <v>45610</v>
      </c>
      <c r="Q9">
        <v>47900</v>
      </c>
      <c r="R9">
        <v>50300</v>
      </c>
      <c r="S9">
        <v>52820</v>
      </c>
      <c r="T9">
        <v>55470</v>
      </c>
    </row>
    <row r="10" spans="1:20">
      <c r="A10" t="s">
        <v>36</v>
      </c>
      <c r="B10">
        <v>22000</v>
      </c>
      <c r="C10">
        <v>23100</v>
      </c>
      <c r="D10">
        <v>24260</v>
      </c>
      <c r="E10">
        <v>25480</v>
      </c>
      <c r="F10">
        <v>26760</v>
      </c>
      <c r="G10">
        <v>28100</v>
      </c>
      <c r="H10">
        <v>29510</v>
      </c>
      <c r="I10">
        <v>30990</v>
      </c>
      <c r="J10">
        <v>32540</v>
      </c>
      <c r="K10">
        <v>34170</v>
      </c>
      <c r="L10">
        <v>35880</v>
      </c>
      <c r="M10">
        <v>37680</v>
      </c>
      <c r="N10">
        <v>39570</v>
      </c>
      <c r="O10">
        <v>41550</v>
      </c>
      <c r="P10">
        <v>43630</v>
      </c>
      <c r="Q10">
        <v>45820</v>
      </c>
      <c r="R10">
        <v>48120</v>
      </c>
      <c r="S10">
        <v>50530</v>
      </c>
      <c r="T10">
        <v>53060</v>
      </c>
    </row>
    <row r="11" spans="1:20">
      <c r="A11" t="s">
        <v>37</v>
      </c>
      <c r="B11">
        <v>16000</v>
      </c>
      <c r="C11">
        <v>16800</v>
      </c>
      <c r="D11">
        <v>17640</v>
      </c>
      <c r="E11">
        <v>18530</v>
      </c>
      <c r="F11">
        <v>19460</v>
      </c>
      <c r="G11">
        <v>20440</v>
      </c>
      <c r="H11">
        <v>21470</v>
      </c>
      <c r="I11">
        <v>22550</v>
      </c>
      <c r="J11">
        <v>23680</v>
      </c>
      <c r="K11">
        <v>24870</v>
      </c>
      <c r="L11">
        <v>26120</v>
      </c>
      <c r="M11">
        <v>27430</v>
      </c>
      <c r="N11">
        <v>28810</v>
      </c>
      <c r="O11">
        <v>30260</v>
      </c>
      <c r="P11">
        <v>31780</v>
      </c>
      <c r="Q11">
        <v>33370</v>
      </c>
      <c r="R11">
        <v>35040</v>
      </c>
      <c r="S11">
        <v>36800</v>
      </c>
      <c r="T11">
        <v>38640</v>
      </c>
    </row>
    <row r="12" spans="1:20">
      <c r="A12" t="s">
        <v>38</v>
      </c>
      <c r="B12">
        <v>12500</v>
      </c>
      <c r="C12">
        <v>13130</v>
      </c>
      <c r="D12">
        <v>13790</v>
      </c>
      <c r="E12">
        <v>14480</v>
      </c>
      <c r="F12">
        <v>15210</v>
      </c>
      <c r="G12">
        <v>15980</v>
      </c>
      <c r="H12">
        <v>16780</v>
      </c>
      <c r="I12">
        <v>17620</v>
      </c>
      <c r="J12">
        <v>18510</v>
      </c>
      <c r="K12">
        <v>19440</v>
      </c>
      <c r="L12">
        <v>20420</v>
      </c>
      <c r="M12">
        <v>21450</v>
      </c>
      <c r="N12">
        <v>22530</v>
      </c>
      <c r="O12">
        <v>23660</v>
      </c>
      <c r="P12">
        <v>24850</v>
      </c>
      <c r="Q12">
        <v>26100</v>
      </c>
      <c r="R12">
        <v>27410</v>
      </c>
      <c r="S12">
        <v>28790</v>
      </c>
      <c r="T12">
        <v>30230</v>
      </c>
    </row>
    <row r="13" spans="1:20">
      <c r="A13" t="s">
        <v>39</v>
      </c>
      <c r="B13">
        <v>11300</v>
      </c>
      <c r="C13">
        <v>11870</v>
      </c>
      <c r="D13">
        <v>12470</v>
      </c>
      <c r="E13">
        <v>13100</v>
      </c>
      <c r="F13">
        <v>13760</v>
      </c>
      <c r="G13">
        <v>14450</v>
      </c>
      <c r="H13">
        <v>15180</v>
      </c>
      <c r="I13">
        <v>15940</v>
      </c>
      <c r="J13">
        <v>16740</v>
      </c>
      <c r="K13">
        <v>17580</v>
      </c>
      <c r="L13">
        <v>18460</v>
      </c>
      <c r="M13">
        <v>19390</v>
      </c>
      <c r="N13">
        <v>20360</v>
      </c>
      <c r="O13">
        <v>21380</v>
      </c>
      <c r="P13">
        <v>22450</v>
      </c>
      <c r="Q13">
        <v>23580</v>
      </c>
      <c r="R13">
        <v>24760</v>
      </c>
      <c r="S13">
        <v>26000</v>
      </c>
      <c r="T13">
        <v>27300</v>
      </c>
    </row>
    <row r="14" spans="1:20">
      <c r="A14" t="s">
        <v>40</v>
      </c>
      <c r="B14">
        <v>11000</v>
      </c>
      <c r="C14">
        <v>11550</v>
      </c>
      <c r="D14">
        <v>12130</v>
      </c>
      <c r="E14">
        <v>12740</v>
      </c>
      <c r="F14">
        <v>13380</v>
      </c>
      <c r="G14">
        <v>14050</v>
      </c>
      <c r="H14">
        <v>14760</v>
      </c>
      <c r="I14">
        <v>15500</v>
      </c>
      <c r="J14">
        <v>16280</v>
      </c>
      <c r="K14">
        <v>17100</v>
      </c>
      <c r="L14">
        <v>17960</v>
      </c>
      <c r="M14">
        <v>18860</v>
      </c>
      <c r="N14">
        <v>19810</v>
      </c>
      <c r="O14">
        <v>20810</v>
      </c>
      <c r="P14">
        <v>21860</v>
      </c>
      <c r="Q14">
        <v>22960</v>
      </c>
      <c r="R14">
        <v>24110</v>
      </c>
      <c r="S14">
        <v>25320</v>
      </c>
      <c r="T14">
        <v>26590</v>
      </c>
    </row>
    <row r="15" spans="1:20">
      <c r="A15" t="s">
        <v>41</v>
      </c>
      <c r="B15">
        <v>10200</v>
      </c>
      <c r="C15">
        <v>10710</v>
      </c>
      <c r="D15">
        <v>11250</v>
      </c>
      <c r="E15">
        <v>11820</v>
      </c>
      <c r="F15">
        <v>12420</v>
      </c>
      <c r="G15">
        <v>13050</v>
      </c>
      <c r="H15">
        <v>13710</v>
      </c>
      <c r="I15">
        <v>14400</v>
      </c>
      <c r="J15">
        <v>15120</v>
      </c>
      <c r="K15">
        <v>15880</v>
      </c>
      <c r="L15">
        <v>16680</v>
      </c>
      <c r="M15">
        <v>17520</v>
      </c>
      <c r="N15">
        <v>18400</v>
      </c>
      <c r="O15">
        <v>19320</v>
      </c>
      <c r="P15">
        <v>20290</v>
      </c>
      <c r="Q15">
        <v>21310</v>
      </c>
      <c r="R15">
        <v>22380</v>
      </c>
      <c r="S15">
        <v>23500</v>
      </c>
      <c r="T15">
        <v>24680</v>
      </c>
    </row>
    <row r="16" spans="1:20">
      <c r="A16" t="s">
        <v>42</v>
      </c>
      <c r="B16">
        <v>9700</v>
      </c>
      <c r="C16">
        <v>10190</v>
      </c>
      <c r="D16">
        <v>10700</v>
      </c>
      <c r="E16">
        <v>11240</v>
      </c>
      <c r="F16">
        <v>11810</v>
      </c>
      <c r="G16">
        <v>12410</v>
      </c>
      <c r="H16">
        <v>13040</v>
      </c>
      <c r="I16">
        <v>13700</v>
      </c>
      <c r="J16">
        <v>14390</v>
      </c>
      <c r="K16">
        <v>15110</v>
      </c>
      <c r="L16">
        <v>15870</v>
      </c>
      <c r="M16">
        <v>16670</v>
      </c>
      <c r="N16">
        <v>17510</v>
      </c>
      <c r="O16">
        <v>18390</v>
      </c>
      <c r="P16">
        <v>19310</v>
      </c>
      <c r="Q16">
        <v>20280</v>
      </c>
      <c r="R16">
        <v>21300</v>
      </c>
      <c r="S16">
        <v>22370</v>
      </c>
      <c r="T16">
        <v>23490</v>
      </c>
    </row>
    <row r="17" spans="1:20">
      <c r="A17" t="s">
        <v>43</v>
      </c>
      <c r="B17">
        <v>9300</v>
      </c>
      <c r="C17">
        <v>9770</v>
      </c>
      <c r="D17">
        <v>10260</v>
      </c>
      <c r="E17">
        <v>10780</v>
      </c>
      <c r="F17">
        <v>11320</v>
      </c>
      <c r="G17">
        <v>11890</v>
      </c>
      <c r="H17">
        <v>12490</v>
      </c>
      <c r="I17">
        <v>13120</v>
      </c>
      <c r="J17">
        <v>13780</v>
      </c>
      <c r="K17">
        <v>14470</v>
      </c>
      <c r="L17">
        <v>15200</v>
      </c>
      <c r="M17">
        <v>15960</v>
      </c>
      <c r="N17">
        <v>16760</v>
      </c>
      <c r="O17">
        <v>17600</v>
      </c>
      <c r="P17">
        <v>18480</v>
      </c>
      <c r="Q17">
        <v>19410</v>
      </c>
      <c r="R17">
        <v>20390</v>
      </c>
      <c r="S17">
        <v>21410</v>
      </c>
      <c r="T17">
        <v>22490</v>
      </c>
    </row>
    <row r="18" spans="1:20">
      <c r="A18" t="s">
        <v>44</v>
      </c>
      <c r="B18">
        <v>9000</v>
      </c>
      <c r="C18">
        <v>9450</v>
      </c>
      <c r="D18">
        <v>9930</v>
      </c>
      <c r="E18">
        <v>10430</v>
      </c>
      <c r="F18">
        <v>10960</v>
      </c>
      <c r="G18">
        <v>11510</v>
      </c>
      <c r="H18">
        <v>12090</v>
      </c>
      <c r="I18">
        <v>12700</v>
      </c>
      <c r="J18">
        <v>13340</v>
      </c>
      <c r="K18">
        <v>14010</v>
      </c>
      <c r="L18">
        <v>14720</v>
      </c>
      <c r="M18">
        <v>15460</v>
      </c>
      <c r="N18">
        <v>16240</v>
      </c>
      <c r="O18">
        <v>17060</v>
      </c>
      <c r="P18">
        <v>17920</v>
      </c>
      <c r="Q18">
        <v>18820</v>
      </c>
      <c r="R18">
        <v>19770</v>
      </c>
      <c r="S18">
        <v>20760</v>
      </c>
      <c r="T18">
        <v>21800</v>
      </c>
    </row>
    <row r="19" spans="1:20">
      <c r="A19" t="s">
        <v>45</v>
      </c>
      <c r="B19">
        <v>8800</v>
      </c>
      <c r="C19">
        <v>9240</v>
      </c>
      <c r="D19">
        <v>9710</v>
      </c>
      <c r="E19">
        <v>10200</v>
      </c>
      <c r="F19">
        <v>10710</v>
      </c>
      <c r="G19">
        <v>11250</v>
      </c>
      <c r="H19">
        <v>11820</v>
      </c>
      <c r="I19">
        <v>12420</v>
      </c>
      <c r="J19">
        <v>13050</v>
      </c>
      <c r="K19">
        <v>13710</v>
      </c>
      <c r="L19">
        <v>14400</v>
      </c>
      <c r="M19">
        <v>15120</v>
      </c>
      <c r="N19">
        <v>15880</v>
      </c>
      <c r="O19">
        <v>16680</v>
      </c>
      <c r="P19">
        <v>17520</v>
      </c>
      <c r="Q19">
        <v>18400</v>
      </c>
      <c r="R19">
        <v>19320</v>
      </c>
      <c r="S19">
        <v>20290</v>
      </c>
      <c r="T19">
        <v>21310</v>
      </c>
    </row>
    <row r="20" spans="1:20">
      <c r="A20" t="s">
        <v>46</v>
      </c>
      <c r="B20">
        <v>8500</v>
      </c>
      <c r="C20">
        <v>8930</v>
      </c>
      <c r="D20">
        <v>9380</v>
      </c>
      <c r="E20">
        <v>9850</v>
      </c>
      <c r="F20">
        <v>10350</v>
      </c>
      <c r="G20">
        <v>10870</v>
      </c>
      <c r="H20">
        <v>11420</v>
      </c>
      <c r="I20">
        <v>12000</v>
      </c>
      <c r="J20">
        <v>12600</v>
      </c>
      <c r="K20">
        <v>13230</v>
      </c>
      <c r="L20">
        <v>13900</v>
      </c>
      <c r="M20">
        <v>14600</v>
      </c>
      <c r="N20">
        <v>15330</v>
      </c>
      <c r="O20">
        <v>16100</v>
      </c>
      <c r="P20">
        <v>16910</v>
      </c>
      <c r="Q20">
        <v>17760</v>
      </c>
      <c r="R20">
        <v>18650</v>
      </c>
      <c r="S20">
        <v>19590</v>
      </c>
      <c r="T20">
        <v>20570</v>
      </c>
    </row>
    <row r="21" spans="1:20">
      <c r="A21" t="s">
        <v>47</v>
      </c>
      <c r="B21">
        <v>8250</v>
      </c>
      <c r="C21">
        <v>8670</v>
      </c>
      <c r="D21">
        <v>9110</v>
      </c>
      <c r="E21">
        <v>9570</v>
      </c>
      <c r="F21">
        <v>10050</v>
      </c>
      <c r="G21">
        <v>10560</v>
      </c>
      <c r="H21">
        <v>11090</v>
      </c>
      <c r="I21">
        <v>11650</v>
      </c>
      <c r="J21">
        <v>12240</v>
      </c>
      <c r="K21">
        <v>12860</v>
      </c>
      <c r="L21">
        <v>13510</v>
      </c>
      <c r="M21">
        <v>14190</v>
      </c>
      <c r="N21">
        <v>14900</v>
      </c>
      <c r="O21">
        <v>15650</v>
      </c>
      <c r="P21">
        <v>16440</v>
      </c>
      <c r="Q21">
        <v>17270</v>
      </c>
      <c r="R21">
        <v>18140</v>
      </c>
      <c r="S21">
        <v>19050</v>
      </c>
      <c r="T21">
        <v>20010</v>
      </c>
    </row>
    <row r="37" spans="8:27">
      <c r="H37" t="s">
        <v>28</v>
      </c>
      <c r="I37" t="s">
        <v>29</v>
      </c>
      <c r="J37" t="s">
        <v>30</v>
      </c>
      <c r="K37" t="s">
        <v>31</v>
      </c>
      <c r="L37" t="s">
        <v>32</v>
      </c>
      <c r="M37" t="s">
        <v>33</v>
      </c>
      <c r="N37" t="s">
        <v>34</v>
      </c>
      <c r="O37" t="s">
        <v>35</v>
      </c>
      <c r="P37" t="s">
        <v>36</v>
      </c>
      <c r="Q37" t="s">
        <v>37</v>
      </c>
      <c r="R37" t="s">
        <v>38</v>
      </c>
      <c r="S37" t="s">
        <v>39</v>
      </c>
      <c r="T37" t="s">
        <v>40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46</v>
      </c>
      <c r="AA37" t="s">
        <v>47</v>
      </c>
    </row>
    <row r="38" spans="8:27">
      <c r="H38">
        <v>78000</v>
      </c>
      <c r="I38">
        <v>66000</v>
      </c>
      <c r="J38">
        <v>56500</v>
      </c>
      <c r="K38">
        <v>50000</v>
      </c>
      <c r="L38">
        <v>43000</v>
      </c>
      <c r="M38">
        <v>35500</v>
      </c>
      <c r="N38">
        <v>29000</v>
      </c>
      <c r="O38">
        <v>23000</v>
      </c>
      <c r="P38">
        <v>22000</v>
      </c>
      <c r="Q38">
        <v>16000</v>
      </c>
      <c r="R38">
        <v>12500</v>
      </c>
      <c r="S38">
        <v>11300</v>
      </c>
      <c r="T38">
        <v>11000</v>
      </c>
      <c r="U38">
        <v>10200</v>
      </c>
      <c r="V38">
        <v>9700</v>
      </c>
      <c r="W38">
        <v>9300</v>
      </c>
      <c r="X38">
        <v>9000</v>
      </c>
      <c r="Y38">
        <v>8800</v>
      </c>
      <c r="Z38">
        <v>8500</v>
      </c>
      <c r="AA38">
        <v>8250</v>
      </c>
    </row>
    <row r="39" spans="8:27">
      <c r="I39">
        <v>68480</v>
      </c>
      <c r="J39">
        <v>58760</v>
      </c>
      <c r="K39">
        <v>52000</v>
      </c>
      <c r="L39">
        <v>44940</v>
      </c>
      <c r="M39">
        <v>37280</v>
      </c>
      <c r="N39">
        <v>30450</v>
      </c>
      <c r="O39">
        <v>24150</v>
      </c>
      <c r="P39">
        <v>23100</v>
      </c>
      <c r="Q39">
        <v>16800</v>
      </c>
      <c r="R39">
        <v>13130</v>
      </c>
      <c r="S39">
        <v>11870</v>
      </c>
      <c r="T39">
        <v>11550</v>
      </c>
      <c r="U39">
        <v>10710</v>
      </c>
      <c r="V39">
        <v>10190</v>
      </c>
      <c r="W39">
        <v>9770</v>
      </c>
      <c r="X39">
        <v>9450</v>
      </c>
      <c r="Y39">
        <v>9240</v>
      </c>
      <c r="Z39">
        <v>8930</v>
      </c>
      <c r="AA39">
        <v>8670</v>
      </c>
    </row>
    <row r="40" spans="8:27">
      <c r="I40">
        <v>71050</v>
      </c>
      <c r="J40">
        <v>61120</v>
      </c>
      <c r="K40">
        <v>54080</v>
      </c>
      <c r="L40">
        <v>46970</v>
      </c>
      <c r="M40">
        <v>39150</v>
      </c>
      <c r="N40">
        <v>31980</v>
      </c>
      <c r="O40">
        <v>25360</v>
      </c>
      <c r="P40">
        <v>24260</v>
      </c>
      <c r="Q40">
        <v>17640</v>
      </c>
      <c r="R40">
        <v>13790</v>
      </c>
      <c r="S40">
        <v>12470</v>
      </c>
      <c r="T40">
        <v>12130</v>
      </c>
      <c r="U40">
        <v>11250</v>
      </c>
      <c r="V40">
        <v>10700</v>
      </c>
      <c r="W40">
        <v>10260</v>
      </c>
      <c r="X40">
        <v>9930</v>
      </c>
      <c r="Y40">
        <v>9710</v>
      </c>
      <c r="Z40">
        <v>9380</v>
      </c>
      <c r="AA40">
        <v>9110</v>
      </c>
    </row>
    <row r="41" spans="8:27">
      <c r="I41">
        <v>73720</v>
      </c>
      <c r="J41">
        <v>63570</v>
      </c>
      <c r="K41">
        <v>56250</v>
      </c>
      <c r="L41">
        <v>49090</v>
      </c>
      <c r="M41">
        <v>41110</v>
      </c>
      <c r="N41">
        <v>33580</v>
      </c>
      <c r="O41">
        <v>26630</v>
      </c>
      <c r="P41">
        <v>25480</v>
      </c>
      <c r="Q41">
        <v>18530</v>
      </c>
      <c r="R41">
        <v>14480</v>
      </c>
      <c r="S41">
        <v>13100</v>
      </c>
      <c r="T41">
        <v>12740</v>
      </c>
      <c r="U41">
        <v>11820</v>
      </c>
      <c r="V41">
        <v>11240</v>
      </c>
      <c r="W41">
        <v>10780</v>
      </c>
      <c r="X41">
        <v>10430</v>
      </c>
      <c r="Y41">
        <v>10200</v>
      </c>
      <c r="Z41">
        <v>9850</v>
      </c>
      <c r="AA41">
        <v>9570</v>
      </c>
    </row>
    <row r="42" spans="8:27">
      <c r="I42">
        <v>76490</v>
      </c>
      <c r="J42">
        <v>66120</v>
      </c>
      <c r="K42">
        <v>58500</v>
      </c>
      <c r="L42">
        <v>51300</v>
      </c>
      <c r="M42">
        <v>43170</v>
      </c>
      <c r="N42">
        <v>35260</v>
      </c>
      <c r="O42">
        <v>27970</v>
      </c>
      <c r="P42">
        <v>26760</v>
      </c>
      <c r="Q42">
        <v>19460</v>
      </c>
      <c r="R42">
        <v>15210</v>
      </c>
      <c r="S42">
        <v>13760</v>
      </c>
      <c r="T42">
        <v>13380</v>
      </c>
      <c r="U42">
        <v>12420</v>
      </c>
      <c r="V42">
        <v>11810</v>
      </c>
      <c r="W42">
        <v>11320</v>
      </c>
      <c r="X42">
        <v>10960</v>
      </c>
      <c r="Y42">
        <v>10710</v>
      </c>
      <c r="Z42">
        <v>10350</v>
      </c>
      <c r="AA42">
        <v>10050</v>
      </c>
    </row>
    <row r="43" spans="8:27">
      <c r="J43">
        <v>68770</v>
      </c>
      <c r="K43">
        <v>60840</v>
      </c>
      <c r="L43">
        <v>53610</v>
      </c>
      <c r="M43">
        <v>45330</v>
      </c>
      <c r="N43">
        <v>37030</v>
      </c>
      <c r="O43">
        <v>29370</v>
      </c>
      <c r="P43">
        <v>28100</v>
      </c>
      <c r="Q43">
        <v>20440</v>
      </c>
      <c r="R43">
        <v>15980</v>
      </c>
      <c r="S43">
        <v>14450</v>
      </c>
      <c r="T43">
        <v>14050</v>
      </c>
      <c r="U43">
        <v>13050</v>
      </c>
      <c r="V43">
        <v>12410</v>
      </c>
      <c r="W43">
        <v>11890</v>
      </c>
      <c r="X43">
        <v>11510</v>
      </c>
      <c r="Y43">
        <v>11250</v>
      </c>
      <c r="Z43">
        <v>10870</v>
      </c>
      <c r="AA43">
        <v>10560</v>
      </c>
    </row>
    <row r="44" spans="8:27">
      <c r="J44">
        <v>71530</v>
      </c>
      <c r="K44">
        <v>63280</v>
      </c>
      <c r="L44">
        <v>56030</v>
      </c>
      <c r="M44">
        <v>47600</v>
      </c>
      <c r="N44">
        <v>38890</v>
      </c>
      <c r="O44">
        <v>30840</v>
      </c>
      <c r="P44">
        <v>29510</v>
      </c>
      <c r="Q44">
        <v>21470</v>
      </c>
      <c r="R44">
        <v>16780</v>
      </c>
      <c r="S44">
        <v>15180</v>
      </c>
      <c r="T44">
        <v>14760</v>
      </c>
      <c r="U44">
        <v>13710</v>
      </c>
      <c r="V44">
        <v>13040</v>
      </c>
      <c r="W44">
        <v>12490</v>
      </c>
      <c r="X44">
        <v>12090</v>
      </c>
      <c r="Y44">
        <v>11820</v>
      </c>
      <c r="Z44">
        <v>11420</v>
      </c>
      <c r="AA44">
        <v>11090</v>
      </c>
    </row>
    <row r="45" spans="8:27">
      <c r="J45">
        <v>74400</v>
      </c>
      <c r="K45">
        <v>65820</v>
      </c>
      <c r="L45">
        <v>58560</v>
      </c>
      <c r="M45">
        <v>49980</v>
      </c>
      <c r="N45">
        <v>40840</v>
      </c>
      <c r="O45">
        <v>32390</v>
      </c>
      <c r="P45">
        <v>30990</v>
      </c>
      <c r="Q45">
        <v>22550</v>
      </c>
      <c r="R45">
        <v>17620</v>
      </c>
      <c r="S45">
        <v>15940</v>
      </c>
      <c r="T45">
        <v>15500</v>
      </c>
      <c r="U45">
        <v>14400</v>
      </c>
      <c r="V45">
        <v>13700</v>
      </c>
      <c r="W45">
        <v>13120</v>
      </c>
      <c r="X45">
        <v>12700</v>
      </c>
      <c r="Y45">
        <v>12420</v>
      </c>
      <c r="Z45">
        <v>12000</v>
      </c>
      <c r="AA45">
        <v>11650</v>
      </c>
    </row>
    <row r="46" spans="8:27">
      <c r="K46">
        <v>68460</v>
      </c>
      <c r="L46">
        <v>61200</v>
      </c>
      <c r="M46">
        <v>52480</v>
      </c>
      <c r="N46">
        <v>42890</v>
      </c>
      <c r="O46">
        <v>34010</v>
      </c>
      <c r="P46">
        <v>32540</v>
      </c>
      <c r="Q46">
        <v>23680</v>
      </c>
      <c r="R46">
        <v>18510</v>
      </c>
      <c r="S46">
        <v>16740</v>
      </c>
      <c r="T46">
        <v>16280</v>
      </c>
      <c r="U46">
        <v>15120</v>
      </c>
      <c r="V46">
        <v>14390</v>
      </c>
      <c r="W46">
        <v>13780</v>
      </c>
      <c r="X46">
        <v>13340</v>
      </c>
      <c r="Y46">
        <v>13050</v>
      </c>
      <c r="Z46">
        <v>12600</v>
      </c>
      <c r="AA46">
        <v>12240</v>
      </c>
    </row>
    <row r="47" spans="8:27">
      <c r="K47">
        <v>71200</v>
      </c>
      <c r="L47">
        <v>63960</v>
      </c>
      <c r="M47">
        <v>55110</v>
      </c>
      <c r="N47">
        <v>45040</v>
      </c>
      <c r="O47">
        <v>35720</v>
      </c>
      <c r="P47">
        <v>34170</v>
      </c>
      <c r="Q47">
        <v>24870</v>
      </c>
      <c r="R47">
        <v>19440</v>
      </c>
      <c r="S47">
        <v>17580</v>
      </c>
      <c r="T47">
        <v>17100</v>
      </c>
      <c r="U47">
        <v>15880</v>
      </c>
      <c r="V47">
        <v>15110</v>
      </c>
      <c r="W47">
        <v>14470</v>
      </c>
      <c r="X47">
        <v>14010</v>
      </c>
      <c r="Y47">
        <v>13710</v>
      </c>
      <c r="Z47">
        <v>13230</v>
      </c>
      <c r="AA47">
        <v>12860</v>
      </c>
    </row>
    <row r="48" spans="8:27">
      <c r="L48">
        <v>66840</v>
      </c>
      <c r="M48">
        <v>57870</v>
      </c>
      <c r="N48">
        <v>47300</v>
      </c>
      <c r="O48">
        <v>37510</v>
      </c>
      <c r="P48">
        <v>35880</v>
      </c>
      <c r="Q48">
        <v>26120</v>
      </c>
      <c r="R48">
        <v>20420</v>
      </c>
      <c r="S48">
        <v>18460</v>
      </c>
      <c r="T48">
        <v>17960</v>
      </c>
      <c r="U48">
        <v>16680</v>
      </c>
      <c r="V48">
        <v>15870</v>
      </c>
      <c r="W48">
        <v>15200</v>
      </c>
      <c r="X48">
        <v>14720</v>
      </c>
      <c r="Y48">
        <v>14400</v>
      </c>
      <c r="Z48">
        <v>13900</v>
      </c>
      <c r="AA48">
        <v>13510</v>
      </c>
    </row>
    <row r="49" spans="12:27">
      <c r="L49">
        <v>69850</v>
      </c>
      <c r="M49">
        <v>60770</v>
      </c>
      <c r="N49">
        <v>49670</v>
      </c>
      <c r="O49">
        <v>39390</v>
      </c>
      <c r="P49">
        <v>37680</v>
      </c>
      <c r="Q49">
        <v>27430</v>
      </c>
      <c r="R49">
        <v>21450</v>
      </c>
      <c r="S49">
        <v>19390</v>
      </c>
      <c r="T49">
        <v>18860</v>
      </c>
      <c r="U49">
        <v>17520</v>
      </c>
      <c r="V49">
        <v>16670</v>
      </c>
      <c r="W49">
        <v>15960</v>
      </c>
      <c r="X49">
        <v>15460</v>
      </c>
      <c r="Y49">
        <v>15120</v>
      </c>
      <c r="Z49">
        <v>14600</v>
      </c>
      <c r="AA49">
        <v>14190</v>
      </c>
    </row>
    <row r="50" spans="12:27">
      <c r="M50">
        <v>63810</v>
      </c>
      <c r="N50">
        <v>52160</v>
      </c>
      <c r="O50">
        <v>41360</v>
      </c>
      <c r="P50">
        <v>39570</v>
      </c>
      <c r="Q50">
        <v>28810</v>
      </c>
      <c r="R50">
        <v>22530</v>
      </c>
      <c r="S50">
        <v>20360</v>
      </c>
      <c r="T50">
        <v>19810</v>
      </c>
      <c r="U50">
        <v>18400</v>
      </c>
      <c r="V50">
        <v>17510</v>
      </c>
      <c r="W50">
        <v>16760</v>
      </c>
      <c r="X50">
        <v>16240</v>
      </c>
      <c r="Y50">
        <v>15880</v>
      </c>
      <c r="Z50">
        <v>15330</v>
      </c>
      <c r="AA50">
        <v>14900</v>
      </c>
    </row>
    <row r="51" spans="12:27">
      <c r="M51">
        <v>67010</v>
      </c>
      <c r="N51">
        <v>54770</v>
      </c>
      <c r="O51">
        <v>43430</v>
      </c>
      <c r="P51">
        <v>41550</v>
      </c>
      <c r="Q51">
        <v>30260</v>
      </c>
      <c r="R51">
        <v>23660</v>
      </c>
      <c r="S51">
        <v>21380</v>
      </c>
      <c r="T51">
        <v>20810</v>
      </c>
      <c r="U51">
        <v>19320</v>
      </c>
      <c r="V51">
        <v>18390</v>
      </c>
      <c r="W51">
        <v>17600</v>
      </c>
      <c r="X51">
        <v>17060</v>
      </c>
      <c r="Y51">
        <v>16680</v>
      </c>
      <c r="Z51">
        <v>16100</v>
      </c>
      <c r="AA51">
        <v>15650</v>
      </c>
    </row>
    <row r="52" spans="12:27">
      <c r="N52">
        <v>57510</v>
      </c>
      <c r="O52">
        <v>45610</v>
      </c>
      <c r="P52">
        <v>43630</v>
      </c>
      <c r="Q52">
        <v>31780</v>
      </c>
      <c r="R52">
        <v>24850</v>
      </c>
      <c r="S52">
        <v>22450</v>
      </c>
      <c r="T52">
        <v>21860</v>
      </c>
      <c r="U52">
        <v>20290</v>
      </c>
      <c r="V52">
        <v>19310</v>
      </c>
      <c r="W52">
        <v>18480</v>
      </c>
      <c r="X52">
        <v>17920</v>
      </c>
      <c r="Y52">
        <v>17520</v>
      </c>
      <c r="Z52">
        <v>16910</v>
      </c>
      <c r="AA52">
        <v>16440</v>
      </c>
    </row>
    <row r="53" spans="12:27">
      <c r="N53">
        <v>60390</v>
      </c>
      <c r="O53">
        <v>47900</v>
      </c>
      <c r="P53">
        <v>45820</v>
      </c>
      <c r="Q53">
        <v>33370</v>
      </c>
      <c r="R53">
        <v>26100</v>
      </c>
      <c r="S53">
        <v>23580</v>
      </c>
      <c r="T53">
        <v>22960</v>
      </c>
      <c r="U53">
        <v>21310</v>
      </c>
      <c r="V53">
        <v>20280</v>
      </c>
      <c r="W53">
        <v>19410</v>
      </c>
      <c r="X53">
        <v>18820</v>
      </c>
      <c r="Y53">
        <v>18400</v>
      </c>
      <c r="Z53">
        <v>17760</v>
      </c>
      <c r="AA53">
        <v>17270</v>
      </c>
    </row>
    <row r="54" spans="12:27">
      <c r="N54">
        <v>63410</v>
      </c>
      <c r="O54">
        <v>50300</v>
      </c>
      <c r="P54">
        <v>48120</v>
      </c>
      <c r="Q54">
        <v>35040</v>
      </c>
      <c r="R54">
        <v>27410</v>
      </c>
      <c r="S54">
        <v>24760</v>
      </c>
      <c r="T54">
        <v>24110</v>
      </c>
      <c r="U54">
        <v>22380</v>
      </c>
      <c r="V54">
        <v>21300</v>
      </c>
      <c r="W54">
        <v>20390</v>
      </c>
      <c r="X54">
        <v>19770</v>
      </c>
      <c r="Y54">
        <v>19320</v>
      </c>
      <c r="Z54">
        <v>18650</v>
      </c>
      <c r="AA54">
        <v>18140</v>
      </c>
    </row>
    <row r="55" spans="12:27">
      <c r="O55">
        <v>52820</v>
      </c>
      <c r="P55">
        <v>50530</v>
      </c>
      <c r="Q55">
        <v>36800</v>
      </c>
      <c r="R55">
        <v>28790</v>
      </c>
      <c r="S55">
        <v>26000</v>
      </c>
      <c r="T55">
        <v>25320</v>
      </c>
      <c r="U55">
        <v>23500</v>
      </c>
      <c r="V55">
        <v>22370</v>
      </c>
      <c r="W55">
        <v>21410</v>
      </c>
      <c r="X55">
        <v>20760</v>
      </c>
      <c r="Y55">
        <v>20290</v>
      </c>
      <c r="Z55">
        <v>19590</v>
      </c>
      <c r="AA55">
        <v>19050</v>
      </c>
    </row>
    <row r="56" spans="12:27">
      <c r="O56">
        <v>55470</v>
      </c>
      <c r="P56">
        <v>53060</v>
      </c>
      <c r="Q56">
        <v>38640</v>
      </c>
      <c r="R56">
        <v>30230</v>
      </c>
      <c r="S56">
        <v>27300</v>
      </c>
      <c r="T56">
        <v>26590</v>
      </c>
      <c r="U56">
        <v>24680</v>
      </c>
      <c r="V56">
        <v>23490</v>
      </c>
      <c r="W56">
        <v>22490</v>
      </c>
      <c r="X56">
        <v>21800</v>
      </c>
      <c r="Y56">
        <v>21310</v>
      </c>
      <c r="Z56">
        <v>20570</v>
      </c>
      <c r="AA56">
        <v>20010</v>
      </c>
    </row>
  </sheetData>
  <phoneticPr fontId="13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T44"/>
  <sheetViews>
    <sheetView topLeftCell="A13" zoomScaleNormal="100" workbookViewId="0">
      <selection activeCell="O45" sqref="O45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140625" bestFit="1" customWidth="1"/>
    <col min="13" max="13" width="11.1406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78000</v>
      </c>
      <c r="B2">
        <v>66000</v>
      </c>
      <c r="C2">
        <v>56500</v>
      </c>
      <c r="D2">
        <v>50000</v>
      </c>
      <c r="E2">
        <v>43000</v>
      </c>
      <c r="F2">
        <v>35500</v>
      </c>
      <c r="G2">
        <v>29000</v>
      </c>
      <c r="H2">
        <v>23000</v>
      </c>
      <c r="I2">
        <v>22000</v>
      </c>
      <c r="J2">
        <v>16000</v>
      </c>
      <c r="K2">
        <v>12500</v>
      </c>
      <c r="L2">
        <v>11300</v>
      </c>
      <c r="M2">
        <v>11000</v>
      </c>
      <c r="N2">
        <v>10200</v>
      </c>
      <c r="O2">
        <v>9700</v>
      </c>
      <c r="P2">
        <v>9300</v>
      </c>
      <c r="Q2">
        <v>9000</v>
      </c>
      <c r="R2">
        <v>8800</v>
      </c>
      <c r="S2">
        <v>8500</v>
      </c>
      <c r="T2">
        <v>8250</v>
      </c>
    </row>
    <row r="3" spans="1:20">
      <c r="B3">
        <v>68480</v>
      </c>
      <c r="C3">
        <v>58760</v>
      </c>
      <c r="D3">
        <v>52000</v>
      </c>
      <c r="E3">
        <v>44940</v>
      </c>
      <c r="F3">
        <v>37280</v>
      </c>
      <c r="G3">
        <v>30450</v>
      </c>
      <c r="H3">
        <v>24150</v>
      </c>
      <c r="I3">
        <v>23100</v>
      </c>
      <c r="J3">
        <v>16800</v>
      </c>
      <c r="K3">
        <v>13130</v>
      </c>
      <c r="L3">
        <v>11870</v>
      </c>
      <c r="M3">
        <v>11550</v>
      </c>
      <c r="N3">
        <v>10710</v>
      </c>
      <c r="O3">
        <v>10190</v>
      </c>
      <c r="P3">
        <v>9770</v>
      </c>
      <c r="Q3">
        <v>9450</v>
      </c>
      <c r="R3">
        <v>9240</v>
      </c>
      <c r="S3">
        <v>8930</v>
      </c>
      <c r="T3">
        <v>8670</v>
      </c>
    </row>
    <row r="4" spans="1:20">
      <c r="B4">
        <v>71050</v>
      </c>
      <c r="C4">
        <v>61120</v>
      </c>
      <c r="D4">
        <v>54080</v>
      </c>
      <c r="E4">
        <v>46970</v>
      </c>
      <c r="F4">
        <v>39150</v>
      </c>
      <c r="G4">
        <v>31980</v>
      </c>
      <c r="H4">
        <v>25360</v>
      </c>
      <c r="I4">
        <v>24260</v>
      </c>
      <c r="J4">
        <v>17640</v>
      </c>
      <c r="K4">
        <v>13790</v>
      </c>
      <c r="L4">
        <v>12470</v>
      </c>
      <c r="M4">
        <v>12130</v>
      </c>
      <c r="N4">
        <v>11250</v>
      </c>
      <c r="O4">
        <v>10700</v>
      </c>
      <c r="P4">
        <v>10260</v>
      </c>
      <c r="Q4">
        <v>9930</v>
      </c>
      <c r="R4">
        <v>9710</v>
      </c>
      <c r="S4">
        <v>9380</v>
      </c>
      <c r="T4">
        <v>9110</v>
      </c>
    </row>
    <row r="5" spans="1:20">
      <c r="B5">
        <v>73720</v>
      </c>
      <c r="C5">
        <v>63570</v>
      </c>
      <c r="D5">
        <v>56250</v>
      </c>
      <c r="E5">
        <v>49090</v>
      </c>
      <c r="F5">
        <v>41110</v>
      </c>
      <c r="G5">
        <v>33580</v>
      </c>
      <c r="H5">
        <v>26630</v>
      </c>
      <c r="I5">
        <v>25480</v>
      </c>
      <c r="J5">
        <v>18530</v>
      </c>
      <c r="K5">
        <v>14480</v>
      </c>
      <c r="L5">
        <v>13100</v>
      </c>
      <c r="M5">
        <v>12740</v>
      </c>
      <c r="N5">
        <v>11820</v>
      </c>
      <c r="O5">
        <v>11240</v>
      </c>
      <c r="P5">
        <v>10780</v>
      </c>
      <c r="Q5">
        <v>10430</v>
      </c>
      <c r="R5">
        <v>10200</v>
      </c>
      <c r="S5">
        <v>9850</v>
      </c>
      <c r="T5">
        <v>9570</v>
      </c>
    </row>
    <row r="6" spans="1:20">
      <c r="B6">
        <v>76490</v>
      </c>
      <c r="C6">
        <v>66120</v>
      </c>
      <c r="D6">
        <v>58500</v>
      </c>
      <c r="E6">
        <v>51300</v>
      </c>
      <c r="F6">
        <v>43170</v>
      </c>
      <c r="G6">
        <v>35260</v>
      </c>
      <c r="H6">
        <v>27970</v>
      </c>
      <c r="I6">
        <v>26760</v>
      </c>
      <c r="J6">
        <v>19460</v>
      </c>
      <c r="K6">
        <v>15210</v>
      </c>
      <c r="L6">
        <v>13760</v>
      </c>
      <c r="M6">
        <v>13380</v>
      </c>
      <c r="N6">
        <v>12420</v>
      </c>
      <c r="O6">
        <v>11810</v>
      </c>
      <c r="P6">
        <v>11320</v>
      </c>
      <c r="Q6">
        <v>10960</v>
      </c>
      <c r="R6">
        <v>10710</v>
      </c>
      <c r="S6">
        <v>10350</v>
      </c>
      <c r="T6">
        <v>10050</v>
      </c>
    </row>
    <row r="7" spans="1:20">
      <c r="C7">
        <v>68770</v>
      </c>
      <c r="D7">
        <v>60840</v>
      </c>
      <c r="E7">
        <v>53610</v>
      </c>
      <c r="F7">
        <v>45330</v>
      </c>
      <c r="G7">
        <v>37030</v>
      </c>
      <c r="H7">
        <v>29370</v>
      </c>
      <c r="I7">
        <v>28100</v>
      </c>
      <c r="J7">
        <v>20440</v>
      </c>
      <c r="K7">
        <v>15980</v>
      </c>
      <c r="L7">
        <v>14450</v>
      </c>
      <c r="M7">
        <v>14050</v>
      </c>
      <c r="N7">
        <v>13050</v>
      </c>
      <c r="O7">
        <v>12410</v>
      </c>
      <c r="P7">
        <v>11890</v>
      </c>
      <c r="Q7">
        <v>11510</v>
      </c>
      <c r="R7">
        <v>11250</v>
      </c>
      <c r="S7">
        <v>10870</v>
      </c>
      <c r="T7">
        <v>10560</v>
      </c>
    </row>
    <row r="8" spans="1:20">
      <c r="C8">
        <v>71530</v>
      </c>
      <c r="D8">
        <v>63280</v>
      </c>
      <c r="E8">
        <v>56030</v>
      </c>
      <c r="F8">
        <v>47600</v>
      </c>
      <c r="G8">
        <v>38890</v>
      </c>
      <c r="H8">
        <v>30840</v>
      </c>
      <c r="I8">
        <v>29510</v>
      </c>
      <c r="J8">
        <v>21470</v>
      </c>
      <c r="K8">
        <v>16780</v>
      </c>
      <c r="L8">
        <v>15180</v>
      </c>
      <c r="M8">
        <v>14760</v>
      </c>
      <c r="N8">
        <v>13710</v>
      </c>
      <c r="O8">
        <v>13040</v>
      </c>
      <c r="P8">
        <v>12490</v>
      </c>
      <c r="Q8">
        <v>12090</v>
      </c>
      <c r="R8">
        <v>11820</v>
      </c>
      <c r="S8">
        <v>11420</v>
      </c>
      <c r="T8">
        <v>11090</v>
      </c>
    </row>
    <row r="9" spans="1:20">
      <c r="C9">
        <v>74400</v>
      </c>
      <c r="D9">
        <v>65820</v>
      </c>
      <c r="E9">
        <v>58560</v>
      </c>
      <c r="F9">
        <v>49980</v>
      </c>
      <c r="G9">
        <v>40840</v>
      </c>
      <c r="H9">
        <v>32390</v>
      </c>
      <c r="I9">
        <v>30990</v>
      </c>
      <c r="J9">
        <v>22550</v>
      </c>
      <c r="K9">
        <v>17620</v>
      </c>
      <c r="L9">
        <v>15940</v>
      </c>
      <c r="M9">
        <v>15500</v>
      </c>
      <c r="N9">
        <v>14400</v>
      </c>
      <c r="O9">
        <v>13700</v>
      </c>
      <c r="P9">
        <v>13120</v>
      </c>
      <c r="Q9">
        <v>12700</v>
      </c>
      <c r="R9">
        <v>12420</v>
      </c>
      <c r="S9">
        <v>12000</v>
      </c>
      <c r="T9">
        <v>11650</v>
      </c>
    </row>
    <row r="10" spans="1:20">
      <c r="D10">
        <v>68460</v>
      </c>
      <c r="E10">
        <v>61200</v>
      </c>
      <c r="F10">
        <v>52480</v>
      </c>
      <c r="G10">
        <v>42890</v>
      </c>
      <c r="H10">
        <v>34010</v>
      </c>
      <c r="I10">
        <v>32540</v>
      </c>
      <c r="J10">
        <v>23680</v>
      </c>
      <c r="K10">
        <v>18510</v>
      </c>
      <c r="L10">
        <v>16740</v>
      </c>
      <c r="M10">
        <v>16280</v>
      </c>
      <c r="N10">
        <v>15120</v>
      </c>
      <c r="O10">
        <v>14390</v>
      </c>
      <c r="P10">
        <v>13780</v>
      </c>
      <c r="Q10">
        <v>13340</v>
      </c>
      <c r="R10">
        <v>13050</v>
      </c>
      <c r="S10">
        <v>12600</v>
      </c>
      <c r="T10">
        <v>12240</v>
      </c>
    </row>
    <row r="11" spans="1:20">
      <c r="D11">
        <v>71200</v>
      </c>
      <c r="E11">
        <v>63960</v>
      </c>
      <c r="F11">
        <v>55110</v>
      </c>
      <c r="G11">
        <v>45040</v>
      </c>
      <c r="H11">
        <v>35720</v>
      </c>
      <c r="I11">
        <v>34170</v>
      </c>
      <c r="J11">
        <v>24870</v>
      </c>
      <c r="K11">
        <v>19440</v>
      </c>
      <c r="L11">
        <v>17580</v>
      </c>
      <c r="M11">
        <v>17100</v>
      </c>
      <c r="N11">
        <v>15880</v>
      </c>
      <c r="O11">
        <v>15110</v>
      </c>
      <c r="P11">
        <v>14470</v>
      </c>
      <c r="Q11">
        <v>14010</v>
      </c>
      <c r="R11">
        <v>13710</v>
      </c>
      <c r="S11">
        <v>13230</v>
      </c>
      <c r="T11">
        <v>12860</v>
      </c>
    </row>
    <row r="12" spans="1:20">
      <c r="E12">
        <v>66840</v>
      </c>
      <c r="F12">
        <v>57870</v>
      </c>
      <c r="G12">
        <v>47300</v>
      </c>
      <c r="H12">
        <v>37510</v>
      </c>
      <c r="I12">
        <v>35880</v>
      </c>
      <c r="J12">
        <v>26120</v>
      </c>
      <c r="K12">
        <v>20420</v>
      </c>
      <c r="L12">
        <v>18460</v>
      </c>
      <c r="M12">
        <v>17960</v>
      </c>
      <c r="N12">
        <v>16680</v>
      </c>
      <c r="O12">
        <v>15870</v>
      </c>
      <c r="P12">
        <v>15200</v>
      </c>
      <c r="Q12">
        <v>14720</v>
      </c>
      <c r="R12">
        <v>14400</v>
      </c>
      <c r="S12">
        <v>13900</v>
      </c>
      <c r="T12">
        <v>13510</v>
      </c>
    </row>
    <row r="13" spans="1:20">
      <c r="E13">
        <v>69850</v>
      </c>
      <c r="F13">
        <v>60770</v>
      </c>
      <c r="G13">
        <v>49670</v>
      </c>
      <c r="H13">
        <v>39390</v>
      </c>
      <c r="I13">
        <v>37680</v>
      </c>
      <c r="J13">
        <v>27430</v>
      </c>
      <c r="K13">
        <v>21450</v>
      </c>
      <c r="L13">
        <v>19390</v>
      </c>
      <c r="M13">
        <v>18860</v>
      </c>
      <c r="N13">
        <v>17520</v>
      </c>
      <c r="O13">
        <v>16670</v>
      </c>
      <c r="P13">
        <v>15960</v>
      </c>
      <c r="Q13">
        <v>15460</v>
      </c>
      <c r="R13">
        <v>15120</v>
      </c>
      <c r="S13">
        <v>14600</v>
      </c>
      <c r="T13">
        <v>14190</v>
      </c>
    </row>
    <row r="14" spans="1:20">
      <c r="F14">
        <v>63810</v>
      </c>
      <c r="G14">
        <v>52160</v>
      </c>
      <c r="H14">
        <v>41360</v>
      </c>
      <c r="I14">
        <v>39570</v>
      </c>
      <c r="J14">
        <v>28810</v>
      </c>
      <c r="K14">
        <v>22530</v>
      </c>
      <c r="L14">
        <v>20360</v>
      </c>
      <c r="M14">
        <v>19810</v>
      </c>
      <c r="N14">
        <v>18400</v>
      </c>
      <c r="O14">
        <v>17510</v>
      </c>
      <c r="P14">
        <v>16760</v>
      </c>
      <c r="Q14">
        <v>16240</v>
      </c>
      <c r="R14">
        <v>15880</v>
      </c>
      <c r="S14">
        <v>15330</v>
      </c>
      <c r="T14">
        <v>14900</v>
      </c>
    </row>
    <row r="15" spans="1:20">
      <c r="F15">
        <v>67010</v>
      </c>
      <c r="G15">
        <v>54770</v>
      </c>
      <c r="H15">
        <v>43430</v>
      </c>
      <c r="I15">
        <v>41550</v>
      </c>
      <c r="J15">
        <v>30260</v>
      </c>
      <c r="K15">
        <v>23660</v>
      </c>
      <c r="L15">
        <v>21380</v>
      </c>
      <c r="M15">
        <v>20810</v>
      </c>
      <c r="N15">
        <v>19320</v>
      </c>
      <c r="O15">
        <v>18390</v>
      </c>
      <c r="P15">
        <v>17600</v>
      </c>
      <c r="Q15">
        <v>17060</v>
      </c>
      <c r="R15">
        <v>16680</v>
      </c>
      <c r="S15">
        <v>16100</v>
      </c>
      <c r="T15">
        <v>15650</v>
      </c>
    </row>
    <row r="16" spans="1:20">
      <c r="G16">
        <v>57510</v>
      </c>
      <c r="H16">
        <v>45610</v>
      </c>
      <c r="I16">
        <v>43630</v>
      </c>
      <c r="J16">
        <v>31780</v>
      </c>
      <c r="K16">
        <v>24850</v>
      </c>
      <c r="L16">
        <v>22450</v>
      </c>
      <c r="M16">
        <v>21860</v>
      </c>
      <c r="N16">
        <v>20290</v>
      </c>
      <c r="O16">
        <v>19310</v>
      </c>
      <c r="P16">
        <v>18480</v>
      </c>
      <c r="Q16">
        <v>17920</v>
      </c>
      <c r="R16">
        <v>17520</v>
      </c>
      <c r="S16">
        <v>16910</v>
      </c>
      <c r="T16">
        <v>16440</v>
      </c>
    </row>
    <row r="17" spans="1:20">
      <c r="G17">
        <v>60390</v>
      </c>
      <c r="H17">
        <v>47900</v>
      </c>
      <c r="I17">
        <v>45820</v>
      </c>
      <c r="J17">
        <v>33370</v>
      </c>
      <c r="K17">
        <v>26100</v>
      </c>
      <c r="L17">
        <v>23580</v>
      </c>
      <c r="M17">
        <v>22960</v>
      </c>
      <c r="N17">
        <v>21310</v>
      </c>
      <c r="O17">
        <v>20280</v>
      </c>
      <c r="P17">
        <v>19410</v>
      </c>
      <c r="Q17">
        <v>18820</v>
      </c>
      <c r="R17">
        <v>18400</v>
      </c>
      <c r="S17">
        <v>17760</v>
      </c>
      <c r="T17">
        <v>17270</v>
      </c>
    </row>
    <row r="18" spans="1:20">
      <c r="G18">
        <v>63410</v>
      </c>
      <c r="H18">
        <v>50300</v>
      </c>
      <c r="I18">
        <v>48120</v>
      </c>
      <c r="J18">
        <v>35040</v>
      </c>
      <c r="K18">
        <v>27410</v>
      </c>
      <c r="L18">
        <v>24760</v>
      </c>
      <c r="M18">
        <v>24110</v>
      </c>
      <c r="N18">
        <v>22380</v>
      </c>
      <c r="O18">
        <v>21300</v>
      </c>
      <c r="P18">
        <v>20390</v>
      </c>
      <c r="Q18">
        <v>19770</v>
      </c>
      <c r="R18">
        <v>19320</v>
      </c>
      <c r="S18">
        <v>18650</v>
      </c>
      <c r="T18">
        <v>18140</v>
      </c>
    </row>
    <row r="19" spans="1:20">
      <c r="H19">
        <v>52820</v>
      </c>
      <c r="I19">
        <v>50530</v>
      </c>
      <c r="J19">
        <v>36800</v>
      </c>
      <c r="K19">
        <v>28790</v>
      </c>
      <c r="L19">
        <v>26000</v>
      </c>
      <c r="M19">
        <v>25320</v>
      </c>
      <c r="N19">
        <v>23500</v>
      </c>
      <c r="O19">
        <v>22370</v>
      </c>
      <c r="P19">
        <v>21410</v>
      </c>
      <c r="Q19">
        <v>20760</v>
      </c>
      <c r="R19">
        <v>20290</v>
      </c>
      <c r="S19">
        <v>19590</v>
      </c>
      <c r="T19">
        <v>19050</v>
      </c>
    </row>
    <row r="20" spans="1:20">
      <c r="H20">
        <v>55470</v>
      </c>
      <c r="I20">
        <v>53060</v>
      </c>
      <c r="J20">
        <v>38640</v>
      </c>
      <c r="K20">
        <v>30230</v>
      </c>
      <c r="L20">
        <v>27300</v>
      </c>
      <c r="M20">
        <v>26590</v>
      </c>
      <c r="N20">
        <v>24680</v>
      </c>
      <c r="O20">
        <v>23490</v>
      </c>
      <c r="P20">
        <v>22490</v>
      </c>
      <c r="Q20">
        <v>21800</v>
      </c>
      <c r="R20">
        <v>21310</v>
      </c>
      <c r="S20">
        <v>20570</v>
      </c>
      <c r="T20">
        <v>20010</v>
      </c>
    </row>
    <row r="24" spans="1:20">
      <c r="A24">
        <f t="array" ref="A24">INDEX(E25:E43, MATCH(TRUE, VALUE(SUBSTITUTE(E25:E43, ",", "")) &gt;= E24, 0))</f>
        <v>8250</v>
      </c>
      <c r="B24">
        <f t="array" ref="B24">IFERROR(INDEX($I$25:$I$43, MATCH(TRUE, VALUE(SUBSTITUTE($I$25:$I$43, ",", "")) &gt; I24, 0)), MAX(VALUE(SUBSTITUTE($I$25:$I$43, ",", ""))))</f>
        <v>8670</v>
      </c>
      <c r="C24">
        <f t="array" ref="C24">IFERROR(INDEX($M$25:$M$43, MATCH(TRUE, VALUE(SUBSTITUTE($M$25:$M$43, ",", "")) &gt; M24, 0)), MAX(VALUE(SUBSTITUTE($M$25:$M$43, ",", ""))))</f>
        <v>9110</v>
      </c>
      <c r="E24" s="31">
        <f>'Arrear 10 to 20 Grade'!I9</f>
        <v>8250</v>
      </c>
      <c r="I24" s="31">
        <f>A24</f>
        <v>8250</v>
      </c>
      <c r="M24" s="31">
        <f>B24</f>
        <v>8670</v>
      </c>
    </row>
    <row r="25" spans="1:20">
      <c r="D25" t="str">
        <f>'Form-B (10 to 20 Grade)'!$H$4</f>
        <v>Grade_20</v>
      </c>
      <c r="E25" s="31">
        <f>INDEX($A$2:$T$21, ROW(A1), MATCH(D25, $A$1:$T$1, 0))</f>
        <v>8250</v>
      </c>
      <c r="H25" t="str">
        <f>'Form-B (10 to 20 Grade)'!$H$4</f>
        <v>Grade_20</v>
      </c>
      <c r="I25" s="31">
        <f>INDEX($A$2:$T$21, ROW(E1), MATCH(H25, $A$1:$T$1, 0))</f>
        <v>8250</v>
      </c>
      <c r="L25" t="str">
        <f>'Form-B (10 to 20 Grade)'!$H$4</f>
        <v>Grade_20</v>
      </c>
      <c r="M25" s="31">
        <f>INDEX($A$2:$T$21, ROW(I1), MATCH(L25, $A$1:$T$1, 0))</f>
        <v>8250</v>
      </c>
    </row>
    <row r="26" spans="1:20">
      <c r="D26" t="str">
        <f>'Form-B (10 to 20 Grade)'!$H$4</f>
        <v>Grade_20</v>
      </c>
      <c r="E26" s="31">
        <f t="shared" ref="E26:E44" si="0">INDEX($A$2:$T$21, ROW(A2), MATCH(D26, $A$1:$T$1, 0))</f>
        <v>8670</v>
      </c>
      <c r="H26" t="str">
        <f>'Form-B (10 to 20 Grade)'!$H$4</f>
        <v>Grade_20</v>
      </c>
      <c r="I26" s="31">
        <f t="shared" ref="I26:I33" si="1">INDEX($A$2:$T$21, ROW(E2), MATCH(H26, $A$1:$T$1, 0))</f>
        <v>8670</v>
      </c>
      <c r="L26" t="str">
        <f>'Form-B (10 to 20 Grade)'!$H$4</f>
        <v>Grade_20</v>
      </c>
      <c r="M26" s="31">
        <f t="shared" ref="M26:M33" si="2">INDEX($A$2:$T$21, ROW(I2), MATCH(L26, $A$1:$T$1, 0))</f>
        <v>8670</v>
      </c>
    </row>
    <row r="27" spans="1:20">
      <c r="D27" t="str">
        <f>'Form-B (10 to 20 Grade)'!$H$4</f>
        <v>Grade_20</v>
      </c>
      <c r="E27" s="31">
        <f t="shared" si="0"/>
        <v>9110</v>
      </c>
      <c r="H27" t="str">
        <f>'Form-B (10 to 20 Grade)'!$H$4</f>
        <v>Grade_20</v>
      </c>
      <c r="I27" s="31">
        <f t="shared" si="1"/>
        <v>9110</v>
      </c>
      <c r="L27" t="str">
        <f>'Form-B (10 to 20 Grade)'!$H$4</f>
        <v>Grade_20</v>
      </c>
      <c r="M27" s="31">
        <f t="shared" si="2"/>
        <v>9110</v>
      </c>
    </row>
    <row r="28" spans="1:20">
      <c r="D28" t="str">
        <f>'Form-B (10 to 20 Grade)'!$H$4</f>
        <v>Grade_20</v>
      </c>
      <c r="E28" s="31">
        <f t="shared" si="0"/>
        <v>9570</v>
      </c>
      <c r="H28" t="str">
        <f>'Form-B (10 to 20 Grade)'!$H$4</f>
        <v>Grade_20</v>
      </c>
      <c r="I28" s="31">
        <f t="shared" si="1"/>
        <v>9570</v>
      </c>
      <c r="L28" t="str">
        <f>'Form-B (10 to 20 Grade)'!$H$4</f>
        <v>Grade_20</v>
      </c>
      <c r="M28" s="31">
        <f t="shared" si="2"/>
        <v>9570</v>
      </c>
    </row>
    <row r="29" spans="1:20">
      <c r="D29" t="str">
        <f>'Form-B (10 to 20 Grade)'!$H$4</f>
        <v>Grade_20</v>
      </c>
      <c r="E29" s="31">
        <f t="shared" si="0"/>
        <v>10050</v>
      </c>
      <c r="H29" t="str">
        <f>'Form-B (10 to 20 Grade)'!$H$4</f>
        <v>Grade_20</v>
      </c>
      <c r="I29" s="31">
        <f t="shared" si="1"/>
        <v>10050</v>
      </c>
      <c r="L29" t="str">
        <f>'Form-B (10 to 20 Grade)'!$H$4</f>
        <v>Grade_20</v>
      </c>
      <c r="M29" s="31">
        <f t="shared" si="2"/>
        <v>10050</v>
      </c>
    </row>
    <row r="30" spans="1:20">
      <c r="D30" t="str">
        <f>'Form-B (10 to 20 Grade)'!$H$4</f>
        <v>Grade_20</v>
      </c>
      <c r="E30" s="31">
        <f t="shared" si="0"/>
        <v>10560</v>
      </c>
      <c r="H30" t="str">
        <f>'Form-B (10 to 20 Grade)'!$H$4</f>
        <v>Grade_20</v>
      </c>
      <c r="I30" s="31">
        <f t="shared" si="1"/>
        <v>10560</v>
      </c>
      <c r="L30" t="str">
        <f>'Form-B (10 to 20 Grade)'!$H$4</f>
        <v>Grade_20</v>
      </c>
      <c r="M30" s="31">
        <f t="shared" si="2"/>
        <v>10560</v>
      </c>
    </row>
    <row r="31" spans="1:20">
      <c r="D31" t="str">
        <f>'Form-B (10 to 20 Grade)'!$H$4</f>
        <v>Grade_20</v>
      </c>
      <c r="E31" s="31">
        <f t="shared" si="0"/>
        <v>11090</v>
      </c>
      <c r="H31" t="str">
        <f>'Form-B (10 to 20 Grade)'!$H$4</f>
        <v>Grade_20</v>
      </c>
      <c r="I31" s="31">
        <f t="shared" si="1"/>
        <v>11090</v>
      </c>
      <c r="L31" t="str">
        <f>'Form-B (10 to 20 Grade)'!$H$4</f>
        <v>Grade_20</v>
      </c>
      <c r="M31" s="31">
        <f t="shared" si="2"/>
        <v>11090</v>
      </c>
    </row>
    <row r="32" spans="1:20">
      <c r="D32" t="str">
        <f>'Form-B (10 to 20 Grade)'!$H$4</f>
        <v>Grade_20</v>
      </c>
      <c r="E32" s="31">
        <f t="shared" si="0"/>
        <v>11650</v>
      </c>
      <c r="H32" t="str">
        <f>'Form-B (10 to 20 Grade)'!$H$4</f>
        <v>Grade_20</v>
      </c>
      <c r="I32" s="31">
        <f t="shared" si="1"/>
        <v>11650</v>
      </c>
      <c r="L32" t="str">
        <f>'Form-B (10 to 20 Grade)'!$H$4</f>
        <v>Grade_20</v>
      </c>
      <c r="M32" s="31">
        <f t="shared" si="2"/>
        <v>11650</v>
      </c>
    </row>
    <row r="33" spans="4:13">
      <c r="D33" t="str">
        <f>'Form-B (10 to 20 Grade)'!$H$4</f>
        <v>Grade_20</v>
      </c>
      <c r="E33" s="31">
        <f t="shared" si="0"/>
        <v>12240</v>
      </c>
      <c r="H33" t="str">
        <f>'Form-B (10 to 20 Grade)'!$H$4</f>
        <v>Grade_20</v>
      </c>
      <c r="I33" s="31">
        <f t="shared" si="1"/>
        <v>12240</v>
      </c>
      <c r="L33" t="str">
        <f>'Form-B (10 to 20 Grade)'!$H$4</f>
        <v>Grade_20</v>
      </c>
      <c r="M33" s="31">
        <f t="shared" si="2"/>
        <v>12240</v>
      </c>
    </row>
    <row r="34" spans="4:13">
      <c r="D34" t="str">
        <f>'Form-B (10 to 20 Grade)'!$H$4</f>
        <v>Grade_20</v>
      </c>
      <c r="E34" s="31">
        <f>INDEX($A$2:$T$21, ROW(A10), MATCH(D34, $A$1:$T$1, 0))</f>
        <v>12860</v>
      </c>
      <c r="H34" t="str">
        <f>'Form-B (10 to 20 Grade)'!$H$4</f>
        <v>Grade_20</v>
      </c>
      <c r="I34" s="31">
        <f>INDEX($A$2:$T$21, ROW(E10), MATCH(H34, $A$1:$T$1, 0))</f>
        <v>12860</v>
      </c>
      <c r="L34" t="str">
        <f>'Form-B (10 to 20 Grade)'!$H$4</f>
        <v>Grade_20</v>
      </c>
      <c r="M34" s="31">
        <f>INDEX($A$2:$T$21, ROW(I10), MATCH(L34, $A$1:$T$1, 0))</f>
        <v>12860</v>
      </c>
    </row>
    <row r="35" spans="4:13">
      <c r="D35" t="str">
        <f>'Form-B (10 to 20 Grade)'!$H$4</f>
        <v>Grade_20</v>
      </c>
      <c r="E35" s="31">
        <f t="shared" si="0"/>
        <v>13510</v>
      </c>
      <c r="H35" t="str">
        <f>'Form-B (10 to 20 Grade)'!$H$4</f>
        <v>Grade_20</v>
      </c>
      <c r="I35" s="31">
        <f t="shared" ref="I35:I44" si="3">INDEX($A$2:$T$21, ROW(E11), MATCH(H35, $A$1:$T$1, 0))</f>
        <v>13510</v>
      </c>
      <c r="L35" t="str">
        <f>'Form-B (10 to 20 Grade)'!$H$4</f>
        <v>Grade_20</v>
      </c>
      <c r="M35" s="31">
        <f t="shared" ref="M35:M44" si="4">INDEX($A$2:$T$21, ROW(I11), MATCH(L35, $A$1:$T$1, 0))</f>
        <v>13510</v>
      </c>
    </row>
    <row r="36" spans="4:13">
      <c r="D36" t="str">
        <f>'Form-B (10 to 20 Grade)'!$H$4</f>
        <v>Grade_20</v>
      </c>
      <c r="E36" s="31">
        <f t="shared" si="0"/>
        <v>14190</v>
      </c>
      <c r="H36" t="str">
        <f>'Form-B (10 to 20 Grade)'!$H$4</f>
        <v>Grade_20</v>
      </c>
      <c r="I36" s="31">
        <f t="shared" si="3"/>
        <v>14190</v>
      </c>
      <c r="L36" t="str">
        <f>'Form-B (10 to 20 Grade)'!$H$4</f>
        <v>Grade_20</v>
      </c>
      <c r="M36" s="31">
        <f t="shared" si="4"/>
        <v>14190</v>
      </c>
    </row>
    <row r="37" spans="4:13">
      <c r="D37" t="str">
        <f>'Form-B (10 to 20 Grade)'!$H$4</f>
        <v>Grade_20</v>
      </c>
      <c r="E37" s="31">
        <f t="shared" si="0"/>
        <v>14900</v>
      </c>
      <c r="H37" t="str">
        <f>'Form-B (10 to 20 Grade)'!$H$4</f>
        <v>Grade_20</v>
      </c>
      <c r="I37" s="31">
        <f t="shared" si="3"/>
        <v>14900</v>
      </c>
      <c r="L37" t="str">
        <f>'Form-B (10 to 20 Grade)'!$H$4</f>
        <v>Grade_20</v>
      </c>
      <c r="M37" s="31">
        <f t="shared" si="4"/>
        <v>14900</v>
      </c>
    </row>
    <row r="38" spans="4:13">
      <c r="D38" t="str">
        <f>'Form-B (10 to 20 Grade)'!$H$4</f>
        <v>Grade_20</v>
      </c>
      <c r="E38" s="31">
        <f t="shared" si="0"/>
        <v>15650</v>
      </c>
      <c r="H38" t="str">
        <f>'Form-B (10 to 20 Grade)'!$H$4</f>
        <v>Grade_20</v>
      </c>
      <c r="I38" s="31">
        <f t="shared" si="3"/>
        <v>15650</v>
      </c>
      <c r="L38" t="str">
        <f>'Form-B (10 to 20 Grade)'!$H$4</f>
        <v>Grade_20</v>
      </c>
      <c r="M38" s="31">
        <f t="shared" si="4"/>
        <v>15650</v>
      </c>
    </row>
    <row r="39" spans="4:13">
      <c r="D39" t="str">
        <f>'Form-B (10 to 20 Grade)'!$H$4</f>
        <v>Grade_20</v>
      </c>
      <c r="E39" s="31">
        <f t="shared" si="0"/>
        <v>16440</v>
      </c>
      <c r="H39" t="str">
        <f>'Form-B (10 to 20 Grade)'!$H$4</f>
        <v>Grade_20</v>
      </c>
      <c r="I39" s="31">
        <f t="shared" si="3"/>
        <v>16440</v>
      </c>
      <c r="L39" t="str">
        <f>'Form-B (10 to 20 Grade)'!$H$4</f>
        <v>Grade_20</v>
      </c>
      <c r="M39" s="31">
        <f t="shared" si="4"/>
        <v>16440</v>
      </c>
    </row>
    <row r="40" spans="4:13">
      <c r="D40" t="str">
        <f>'Form-B (10 to 20 Grade)'!$H$4</f>
        <v>Grade_20</v>
      </c>
      <c r="E40" s="31">
        <f t="shared" si="0"/>
        <v>17270</v>
      </c>
      <c r="H40" t="str">
        <f>'Form-B (10 to 20 Grade)'!$H$4</f>
        <v>Grade_20</v>
      </c>
      <c r="I40" s="31">
        <f t="shared" si="3"/>
        <v>17270</v>
      </c>
      <c r="L40" t="str">
        <f>'Form-B (10 to 20 Grade)'!$H$4</f>
        <v>Grade_20</v>
      </c>
      <c r="M40" s="31">
        <f t="shared" si="4"/>
        <v>17270</v>
      </c>
    </row>
    <row r="41" spans="4:13">
      <c r="D41" t="str">
        <f>'Form-B (10 to 20 Grade)'!$H$4</f>
        <v>Grade_20</v>
      </c>
      <c r="E41" s="31">
        <f t="shared" si="0"/>
        <v>18140</v>
      </c>
      <c r="H41" t="str">
        <f>'Form-B (10 to 20 Grade)'!$H$4</f>
        <v>Grade_20</v>
      </c>
      <c r="I41" s="31">
        <f t="shared" si="3"/>
        <v>18140</v>
      </c>
      <c r="L41" t="str">
        <f>'Form-B (10 to 20 Grade)'!$H$4</f>
        <v>Grade_20</v>
      </c>
      <c r="M41" s="31">
        <f t="shared" si="4"/>
        <v>18140</v>
      </c>
    </row>
    <row r="42" spans="4:13">
      <c r="D42" t="str">
        <f>'Form-B (10 to 20 Grade)'!$H$4</f>
        <v>Grade_20</v>
      </c>
      <c r="E42" s="31">
        <f t="shared" si="0"/>
        <v>19050</v>
      </c>
      <c r="H42" t="str">
        <f>'Form-B (10 to 20 Grade)'!$H$4</f>
        <v>Grade_20</v>
      </c>
      <c r="I42" s="31">
        <f t="shared" si="3"/>
        <v>19050</v>
      </c>
      <c r="L42" t="str">
        <f>'Form-B (10 to 20 Grade)'!$H$4</f>
        <v>Grade_20</v>
      </c>
      <c r="M42" s="31">
        <f t="shared" si="4"/>
        <v>19050</v>
      </c>
    </row>
    <row r="43" spans="4:13">
      <c r="D43" t="str">
        <f>'Form-B (10 to 20 Grade)'!$H$4</f>
        <v>Grade_20</v>
      </c>
      <c r="E43" s="31">
        <f t="shared" si="0"/>
        <v>20010</v>
      </c>
      <c r="H43" t="str">
        <f>'Form-B (10 to 20 Grade)'!$H$4</f>
        <v>Grade_20</v>
      </c>
      <c r="I43" s="31">
        <f t="shared" si="3"/>
        <v>20010</v>
      </c>
      <c r="L43" t="str">
        <f>'Form-B (10 to 20 Grade)'!$H$4</f>
        <v>Grade_20</v>
      </c>
      <c r="M43" s="31">
        <f t="shared" si="4"/>
        <v>20010</v>
      </c>
    </row>
    <row r="44" spans="4:13">
      <c r="D44" t="str">
        <f>'Form-B (10 to 20 Grade)'!$H$4</f>
        <v>Grade_20</v>
      </c>
      <c r="E44" s="31">
        <f t="shared" si="0"/>
        <v>0</v>
      </c>
      <c r="H44" t="str">
        <f>'Form-B (10 to 20 Grade)'!$H$4</f>
        <v>Grade_20</v>
      </c>
      <c r="I44" s="31">
        <f t="shared" si="3"/>
        <v>0</v>
      </c>
      <c r="L44" t="str">
        <f>'Form-B (10 to 20 Grade)'!$H$4</f>
        <v>Grade_20</v>
      </c>
      <c r="M44" s="31">
        <f t="shared" si="4"/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T21"/>
  <sheetViews>
    <sheetView zoomScale="85" zoomScaleNormal="85" workbookViewId="0">
      <selection activeCell="G42" sqref="G42"/>
    </sheetView>
  </sheetViews>
  <sheetFormatPr defaultRowHeight="15"/>
  <cols>
    <col min="1" max="1" width="11.140625" bestFit="1" customWidth="1"/>
  </cols>
  <sheetData>
    <row r="1" spans="1:20">
      <c r="A1" s="31"/>
    </row>
    <row r="2" spans="1:20">
      <c r="A2" t="s">
        <v>28</v>
      </c>
      <c r="B2">
        <v>156000</v>
      </c>
    </row>
    <row r="3" spans="1:20">
      <c r="A3" t="s">
        <v>29</v>
      </c>
      <c r="B3">
        <v>132000</v>
      </c>
      <c r="C3">
        <v>135700</v>
      </c>
      <c r="D3">
        <v>139400</v>
      </c>
      <c r="E3">
        <v>143200</v>
      </c>
      <c r="F3">
        <v>147200</v>
      </c>
      <c r="G3">
        <v>151200</v>
      </c>
      <c r="H3">
        <v>153000</v>
      </c>
    </row>
    <row r="4" spans="1:20">
      <c r="A4" t="s">
        <v>30</v>
      </c>
      <c r="B4">
        <v>113000</v>
      </c>
      <c r="C4">
        <v>117000</v>
      </c>
      <c r="D4">
        <v>121100</v>
      </c>
      <c r="E4">
        <v>125300</v>
      </c>
      <c r="F4">
        <v>129700</v>
      </c>
      <c r="G4">
        <v>134300</v>
      </c>
      <c r="H4">
        <v>139000</v>
      </c>
      <c r="I4">
        <v>143800</v>
      </c>
      <c r="J4">
        <v>148800</v>
      </c>
    </row>
    <row r="5" spans="1:20">
      <c r="A5" t="s">
        <v>31</v>
      </c>
      <c r="B5">
        <v>100000</v>
      </c>
      <c r="C5">
        <v>103500</v>
      </c>
      <c r="D5">
        <v>107200</v>
      </c>
      <c r="E5">
        <v>110900</v>
      </c>
      <c r="F5">
        <v>114800</v>
      </c>
      <c r="G5">
        <v>118800</v>
      </c>
      <c r="H5">
        <v>123000</v>
      </c>
      <c r="I5">
        <v>127300</v>
      </c>
      <c r="J5">
        <v>131700</v>
      </c>
      <c r="K5">
        <v>136300</v>
      </c>
      <c r="L5">
        <v>142400</v>
      </c>
    </row>
    <row r="6" spans="1:20">
      <c r="A6" t="s">
        <v>32</v>
      </c>
      <c r="B6">
        <v>86000</v>
      </c>
      <c r="C6">
        <v>89500</v>
      </c>
      <c r="D6">
        <v>93100</v>
      </c>
      <c r="E6">
        <v>96800</v>
      </c>
      <c r="F6">
        <v>100700</v>
      </c>
      <c r="G6">
        <v>104700</v>
      </c>
      <c r="H6">
        <v>108900</v>
      </c>
      <c r="I6">
        <v>113200</v>
      </c>
      <c r="J6">
        <v>117700</v>
      </c>
      <c r="K6">
        <v>122500</v>
      </c>
      <c r="L6">
        <v>127400</v>
      </c>
      <c r="M6">
        <v>132400</v>
      </c>
      <c r="N6">
        <v>139700</v>
      </c>
    </row>
    <row r="7" spans="1:20">
      <c r="A7" t="s">
        <v>33</v>
      </c>
      <c r="B7">
        <v>71000</v>
      </c>
      <c r="C7">
        <v>74600</v>
      </c>
      <c r="D7">
        <v>78300</v>
      </c>
      <c r="E7">
        <v>82200</v>
      </c>
      <c r="F7">
        <v>86400</v>
      </c>
      <c r="G7">
        <v>90700</v>
      </c>
      <c r="H7">
        <v>95200</v>
      </c>
      <c r="I7">
        <v>100000</v>
      </c>
      <c r="J7">
        <v>104900</v>
      </c>
      <c r="K7">
        <v>110200</v>
      </c>
      <c r="L7">
        <v>115700</v>
      </c>
      <c r="M7">
        <v>121500</v>
      </c>
      <c r="N7">
        <v>127600</v>
      </c>
      <c r="O7">
        <v>134000</v>
      </c>
    </row>
    <row r="8" spans="1:20">
      <c r="A8" t="s">
        <v>34</v>
      </c>
      <c r="B8">
        <v>58000</v>
      </c>
      <c r="C8">
        <v>60900</v>
      </c>
      <c r="D8">
        <v>64000</v>
      </c>
      <c r="E8">
        <v>67200</v>
      </c>
      <c r="F8">
        <v>70500</v>
      </c>
      <c r="G8">
        <v>74100</v>
      </c>
      <c r="H8">
        <v>77800</v>
      </c>
      <c r="I8">
        <v>81700</v>
      </c>
      <c r="J8">
        <v>85700</v>
      </c>
      <c r="K8">
        <v>90000</v>
      </c>
      <c r="L8">
        <v>94500</v>
      </c>
      <c r="M8">
        <v>99200</v>
      </c>
      <c r="N8">
        <v>104200</v>
      </c>
      <c r="O8">
        <v>109400</v>
      </c>
      <c r="P8">
        <v>114900</v>
      </c>
      <c r="Q8">
        <v>120600</v>
      </c>
      <c r="R8">
        <v>126800</v>
      </c>
    </row>
    <row r="9" spans="1:20">
      <c r="A9" t="s">
        <v>35</v>
      </c>
      <c r="B9">
        <v>46000</v>
      </c>
      <c r="C9">
        <v>48300</v>
      </c>
      <c r="D9">
        <v>50800</v>
      </c>
      <c r="E9">
        <v>53300</v>
      </c>
      <c r="F9">
        <v>56000</v>
      </c>
      <c r="G9">
        <v>58800</v>
      </c>
      <c r="H9">
        <v>61700</v>
      </c>
      <c r="I9">
        <v>64800</v>
      </c>
      <c r="J9">
        <v>68000</v>
      </c>
      <c r="K9">
        <v>71400</v>
      </c>
      <c r="L9">
        <v>75000</v>
      </c>
      <c r="M9">
        <v>78700</v>
      </c>
      <c r="N9">
        <v>82700</v>
      </c>
      <c r="O9">
        <v>86800</v>
      </c>
      <c r="P9">
        <v>91100</v>
      </c>
      <c r="Q9">
        <v>95700</v>
      </c>
      <c r="R9">
        <v>100500</v>
      </c>
      <c r="S9">
        <v>105500</v>
      </c>
      <c r="T9">
        <v>110800</v>
      </c>
    </row>
    <row r="10" spans="1:20">
      <c r="A10" t="s">
        <v>36</v>
      </c>
      <c r="B10">
        <v>44000</v>
      </c>
      <c r="C10">
        <v>46200</v>
      </c>
      <c r="D10">
        <v>48600</v>
      </c>
      <c r="E10">
        <v>51000</v>
      </c>
      <c r="F10">
        <v>53500</v>
      </c>
      <c r="G10">
        <v>56200</v>
      </c>
      <c r="H10">
        <v>59000</v>
      </c>
      <c r="I10">
        <v>62000</v>
      </c>
      <c r="J10">
        <v>65100</v>
      </c>
      <c r="K10">
        <v>68300</v>
      </c>
      <c r="L10">
        <v>71700</v>
      </c>
      <c r="M10">
        <v>75300</v>
      </c>
      <c r="N10">
        <v>79100</v>
      </c>
      <c r="O10">
        <v>83000</v>
      </c>
      <c r="P10">
        <v>87200</v>
      </c>
      <c r="Q10">
        <v>91500</v>
      </c>
      <c r="R10">
        <v>96100</v>
      </c>
      <c r="S10">
        <v>100900</v>
      </c>
      <c r="T10">
        <v>105900</v>
      </c>
    </row>
    <row r="11" spans="1:20">
      <c r="A11" t="s">
        <v>37</v>
      </c>
      <c r="B11">
        <v>32000</v>
      </c>
      <c r="C11">
        <v>33600</v>
      </c>
      <c r="D11">
        <v>35300</v>
      </c>
      <c r="E11">
        <v>37100</v>
      </c>
      <c r="F11">
        <v>38900</v>
      </c>
      <c r="G11">
        <v>40900</v>
      </c>
      <c r="H11">
        <v>42900</v>
      </c>
      <c r="I11">
        <v>45100</v>
      </c>
      <c r="J11">
        <v>47300</v>
      </c>
      <c r="K11">
        <v>49700</v>
      </c>
      <c r="L11">
        <v>52200</v>
      </c>
      <c r="M11">
        <v>54800</v>
      </c>
      <c r="N11">
        <v>57500</v>
      </c>
      <c r="O11">
        <v>60400</v>
      </c>
      <c r="P11">
        <v>63400</v>
      </c>
      <c r="Q11">
        <v>66600</v>
      </c>
      <c r="R11">
        <v>69900</v>
      </c>
      <c r="S11">
        <v>73400</v>
      </c>
      <c r="T11">
        <v>77300</v>
      </c>
    </row>
    <row r="12" spans="1:20">
      <c r="A12" t="s">
        <v>38</v>
      </c>
      <c r="B12">
        <v>25000</v>
      </c>
      <c r="C12">
        <v>26300</v>
      </c>
      <c r="D12">
        <v>27600</v>
      </c>
      <c r="E12">
        <v>29000</v>
      </c>
      <c r="F12">
        <v>30400</v>
      </c>
      <c r="G12">
        <v>32000</v>
      </c>
      <c r="H12">
        <v>33600</v>
      </c>
      <c r="I12">
        <v>35200</v>
      </c>
      <c r="J12">
        <v>37000</v>
      </c>
      <c r="K12">
        <v>38800</v>
      </c>
      <c r="L12">
        <v>40800</v>
      </c>
      <c r="M12">
        <v>42800</v>
      </c>
      <c r="N12">
        <v>44900</v>
      </c>
      <c r="O12">
        <v>47200</v>
      </c>
      <c r="P12">
        <v>49500</v>
      </c>
      <c r="Q12">
        <v>52000</v>
      </c>
      <c r="R12">
        <v>54600</v>
      </c>
      <c r="S12">
        <v>57300</v>
      </c>
      <c r="T12">
        <v>60500</v>
      </c>
    </row>
    <row r="13" spans="1:20">
      <c r="A13" t="s">
        <v>39</v>
      </c>
      <c r="B13">
        <v>24300</v>
      </c>
      <c r="C13">
        <v>25600</v>
      </c>
      <c r="D13">
        <v>26800</v>
      </c>
      <c r="E13">
        <v>28200</v>
      </c>
      <c r="F13">
        <v>29600</v>
      </c>
      <c r="G13">
        <v>31100</v>
      </c>
      <c r="H13">
        <v>32600</v>
      </c>
      <c r="I13">
        <v>34200</v>
      </c>
      <c r="J13">
        <v>36000</v>
      </c>
      <c r="K13">
        <v>37700</v>
      </c>
      <c r="L13">
        <v>39600</v>
      </c>
      <c r="M13">
        <v>41600</v>
      </c>
      <c r="N13">
        <v>43700</v>
      </c>
      <c r="O13">
        <v>45900</v>
      </c>
      <c r="P13">
        <v>48200</v>
      </c>
      <c r="Q13">
        <v>50600</v>
      </c>
      <c r="R13">
        <v>53100</v>
      </c>
      <c r="S13">
        <v>55700</v>
      </c>
      <c r="T13">
        <v>58700</v>
      </c>
    </row>
    <row r="14" spans="1:20">
      <c r="A14" t="s">
        <v>40</v>
      </c>
      <c r="B14">
        <v>24000</v>
      </c>
      <c r="C14">
        <v>25200</v>
      </c>
      <c r="D14">
        <v>26500</v>
      </c>
      <c r="E14">
        <v>27800</v>
      </c>
      <c r="F14">
        <v>29200</v>
      </c>
      <c r="G14">
        <v>30700</v>
      </c>
      <c r="H14">
        <v>32200</v>
      </c>
      <c r="I14">
        <v>33800</v>
      </c>
      <c r="J14">
        <v>35500</v>
      </c>
      <c r="K14">
        <v>37300</v>
      </c>
      <c r="L14">
        <v>39100</v>
      </c>
      <c r="M14">
        <v>41100</v>
      </c>
      <c r="N14">
        <v>43200</v>
      </c>
      <c r="O14">
        <v>45300</v>
      </c>
      <c r="P14">
        <v>47600</v>
      </c>
      <c r="Q14">
        <v>49900</v>
      </c>
      <c r="R14">
        <v>52400</v>
      </c>
      <c r="S14">
        <v>55100</v>
      </c>
      <c r="T14">
        <v>58000</v>
      </c>
    </row>
    <row r="15" spans="1:20">
      <c r="A15" t="s">
        <v>41</v>
      </c>
      <c r="B15">
        <v>23500</v>
      </c>
      <c r="C15">
        <v>24700</v>
      </c>
      <c r="D15">
        <v>26000</v>
      </c>
      <c r="E15">
        <v>27300</v>
      </c>
      <c r="F15">
        <v>28600</v>
      </c>
      <c r="G15">
        <v>30000</v>
      </c>
      <c r="H15">
        <v>31500</v>
      </c>
      <c r="I15">
        <v>33100</v>
      </c>
      <c r="J15">
        <v>34800</v>
      </c>
      <c r="K15">
        <v>36500</v>
      </c>
      <c r="L15">
        <v>38300</v>
      </c>
      <c r="M15">
        <v>40200</v>
      </c>
      <c r="N15">
        <v>42300</v>
      </c>
      <c r="O15">
        <v>44400</v>
      </c>
      <c r="P15">
        <v>46600</v>
      </c>
      <c r="Q15">
        <v>48900</v>
      </c>
      <c r="R15">
        <v>51300</v>
      </c>
      <c r="S15">
        <v>53900</v>
      </c>
      <c r="T15">
        <v>56800</v>
      </c>
    </row>
    <row r="16" spans="1:20">
      <c r="A16" t="s">
        <v>42</v>
      </c>
      <c r="B16">
        <v>22800</v>
      </c>
      <c r="C16">
        <v>24000</v>
      </c>
      <c r="D16">
        <v>25200</v>
      </c>
      <c r="E16">
        <v>26400</v>
      </c>
      <c r="F16">
        <v>27800</v>
      </c>
      <c r="G16">
        <v>29100</v>
      </c>
      <c r="H16">
        <v>30600</v>
      </c>
      <c r="I16">
        <v>32100</v>
      </c>
      <c r="J16">
        <v>33700</v>
      </c>
      <c r="K16">
        <v>35400</v>
      </c>
      <c r="L16">
        <v>37200</v>
      </c>
      <c r="M16">
        <v>39000</v>
      </c>
      <c r="N16">
        <v>41000</v>
      </c>
      <c r="O16">
        <v>43000</v>
      </c>
      <c r="P16">
        <v>45200</v>
      </c>
      <c r="Q16">
        <v>47400</v>
      </c>
      <c r="R16">
        <v>49800</v>
      </c>
      <c r="S16">
        <v>52300</v>
      </c>
      <c r="T16">
        <v>55200</v>
      </c>
    </row>
    <row r="17" spans="1:20">
      <c r="A17" t="s">
        <v>43</v>
      </c>
      <c r="B17">
        <v>21900</v>
      </c>
      <c r="C17">
        <v>23000</v>
      </c>
      <c r="D17">
        <v>24200</v>
      </c>
      <c r="E17">
        <v>25400</v>
      </c>
      <c r="F17">
        <v>26700</v>
      </c>
      <c r="G17">
        <v>28000</v>
      </c>
      <c r="H17">
        <v>29400</v>
      </c>
      <c r="I17">
        <v>30900</v>
      </c>
      <c r="J17">
        <v>32400</v>
      </c>
      <c r="K17">
        <v>34000</v>
      </c>
      <c r="L17">
        <v>35700</v>
      </c>
      <c r="M17">
        <v>37500</v>
      </c>
      <c r="N17">
        <v>39400</v>
      </c>
      <c r="O17">
        <v>41300</v>
      </c>
      <c r="P17">
        <v>43400</v>
      </c>
      <c r="Q17">
        <v>45600</v>
      </c>
      <c r="R17">
        <v>47900</v>
      </c>
      <c r="S17">
        <v>50200</v>
      </c>
      <c r="T17">
        <v>52900</v>
      </c>
    </row>
    <row r="18" spans="1:20">
      <c r="A18" t="s">
        <v>44</v>
      </c>
      <c r="B18">
        <v>21400</v>
      </c>
      <c r="C18">
        <v>22500</v>
      </c>
      <c r="D18">
        <v>23600</v>
      </c>
      <c r="E18">
        <v>24800</v>
      </c>
      <c r="F18">
        <v>26100</v>
      </c>
      <c r="G18">
        <v>27400</v>
      </c>
      <c r="H18">
        <v>28700</v>
      </c>
      <c r="I18">
        <v>30200</v>
      </c>
      <c r="J18">
        <v>31700</v>
      </c>
      <c r="K18">
        <v>33200</v>
      </c>
      <c r="L18">
        <v>34900</v>
      </c>
      <c r="M18">
        <v>36700</v>
      </c>
      <c r="N18">
        <v>38500</v>
      </c>
      <c r="O18">
        <v>40400</v>
      </c>
      <c r="P18">
        <v>42400</v>
      </c>
      <c r="Q18">
        <v>44500</v>
      </c>
      <c r="R18">
        <v>46800</v>
      </c>
      <c r="S18">
        <v>49100</v>
      </c>
      <c r="T18">
        <v>51900</v>
      </c>
    </row>
    <row r="19" spans="1:20">
      <c r="A19" t="s">
        <v>45</v>
      </c>
      <c r="B19">
        <v>21000</v>
      </c>
      <c r="C19">
        <v>22100</v>
      </c>
      <c r="D19">
        <v>23200</v>
      </c>
      <c r="E19">
        <v>24400</v>
      </c>
      <c r="F19">
        <v>25600</v>
      </c>
      <c r="G19">
        <v>26900</v>
      </c>
      <c r="H19">
        <v>28200</v>
      </c>
      <c r="I19">
        <v>29600</v>
      </c>
      <c r="J19">
        <v>31100</v>
      </c>
      <c r="K19">
        <v>32600</v>
      </c>
      <c r="L19">
        <v>34300</v>
      </c>
      <c r="M19">
        <v>36000</v>
      </c>
      <c r="N19">
        <v>37800</v>
      </c>
      <c r="O19">
        <v>39600</v>
      </c>
      <c r="P19">
        <v>41600</v>
      </c>
      <c r="Q19">
        <v>43700</v>
      </c>
      <c r="R19">
        <v>45900</v>
      </c>
      <c r="S19">
        <v>48200</v>
      </c>
      <c r="T19">
        <v>50900</v>
      </c>
    </row>
    <row r="20" spans="1:20">
      <c r="A20" t="s">
        <v>46</v>
      </c>
      <c r="B20">
        <v>20500</v>
      </c>
      <c r="C20">
        <v>21600</v>
      </c>
      <c r="D20">
        <v>22700</v>
      </c>
      <c r="E20">
        <v>23800</v>
      </c>
      <c r="F20">
        <v>25000</v>
      </c>
      <c r="G20">
        <v>26200</v>
      </c>
      <c r="H20">
        <v>27500</v>
      </c>
      <c r="I20">
        <v>28900</v>
      </c>
      <c r="J20">
        <v>30300</v>
      </c>
      <c r="K20">
        <v>31900</v>
      </c>
      <c r="L20">
        <v>33400</v>
      </c>
      <c r="M20">
        <v>35100</v>
      </c>
      <c r="N20">
        <v>36900</v>
      </c>
      <c r="O20">
        <v>38700</v>
      </c>
      <c r="P20">
        <v>40600</v>
      </c>
      <c r="Q20">
        <v>42700</v>
      </c>
      <c r="R20">
        <v>44800</v>
      </c>
      <c r="S20">
        <v>47000</v>
      </c>
      <c r="T20">
        <v>49600</v>
      </c>
    </row>
    <row r="21" spans="1:20">
      <c r="A21" t="s">
        <v>47</v>
      </c>
      <c r="B21">
        <v>20000</v>
      </c>
      <c r="C21">
        <v>21000</v>
      </c>
      <c r="D21">
        <v>22100</v>
      </c>
      <c r="E21">
        <v>23200</v>
      </c>
      <c r="F21">
        <v>24400</v>
      </c>
      <c r="G21">
        <v>25600</v>
      </c>
      <c r="H21">
        <v>26900</v>
      </c>
      <c r="I21">
        <v>28200</v>
      </c>
      <c r="J21">
        <v>29600</v>
      </c>
      <c r="K21">
        <v>31100</v>
      </c>
      <c r="L21">
        <v>32600</v>
      </c>
      <c r="M21">
        <v>34300</v>
      </c>
      <c r="N21">
        <v>36000</v>
      </c>
      <c r="O21">
        <v>37800</v>
      </c>
      <c r="P21">
        <v>39600</v>
      </c>
      <c r="Q21">
        <v>41600</v>
      </c>
      <c r="R21">
        <v>43700</v>
      </c>
      <c r="S21">
        <v>45900</v>
      </c>
      <c r="T21">
        <v>48400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T43"/>
  <sheetViews>
    <sheetView zoomScaleNormal="100" workbookViewId="0">
      <selection activeCell="G42" sqref="G42"/>
    </sheetView>
  </sheetViews>
  <sheetFormatPr defaultRowHeight="15"/>
  <cols>
    <col min="2" max="2" width="8.85546875" bestFit="1" customWidth="1"/>
    <col min="3" max="3" width="8" bestFit="1" customWidth="1"/>
    <col min="5" max="5" width="12.28515625" bestFit="1" customWidth="1"/>
    <col min="9" max="9" width="11.5703125" bestFit="1" customWidth="1"/>
    <col min="13" max="13" width="11.5703125" bestFit="1" customWidth="1"/>
    <col min="20" max="20" width="9.42578125" bestFit="1" customWidth="1"/>
  </cols>
  <sheetData>
    <row r="1" spans="1:20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42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</row>
    <row r="2" spans="1:20">
      <c r="A2">
        <v>156000</v>
      </c>
      <c r="B2">
        <v>132000</v>
      </c>
      <c r="C2">
        <v>113000</v>
      </c>
      <c r="D2">
        <v>100000</v>
      </c>
      <c r="E2">
        <v>86000</v>
      </c>
      <c r="F2">
        <v>71000</v>
      </c>
      <c r="G2">
        <v>58000</v>
      </c>
      <c r="H2">
        <v>46000</v>
      </c>
      <c r="I2">
        <v>44000</v>
      </c>
      <c r="J2">
        <v>32000</v>
      </c>
      <c r="K2">
        <v>25000</v>
      </c>
      <c r="L2">
        <v>24300</v>
      </c>
      <c r="M2">
        <v>24000</v>
      </c>
      <c r="N2">
        <v>23500</v>
      </c>
      <c r="O2">
        <v>22800</v>
      </c>
      <c r="P2">
        <v>21900</v>
      </c>
      <c r="Q2">
        <v>21400</v>
      </c>
      <c r="R2">
        <v>21000</v>
      </c>
      <c r="S2">
        <v>20500</v>
      </c>
      <c r="T2">
        <v>20000</v>
      </c>
    </row>
    <row r="3" spans="1:20">
      <c r="B3">
        <v>135700</v>
      </c>
      <c r="C3">
        <v>117000</v>
      </c>
      <c r="D3">
        <v>103500</v>
      </c>
      <c r="E3">
        <v>89500</v>
      </c>
      <c r="F3">
        <v>74600</v>
      </c>
      <c r="G3">
        <v>60900</v>
      </c>
      <c r="H3">
        <v>48300</v>
      </c>
      <c r="I3">
        <v>46200</v>
      </c>
      <c r="J3">
        <v>33600</v>
      </c>
      <c r="K3">
        <v>26300</v>
      </c>
      <c r="L3">
        <v>25600</v>
      </c>
      <c r="M3">
        <v>25200</v>
      </c>
      <c r="N3">
        <v>24700</v>
      </c>
      <c r="O3">
        <v>24000</v>
      </c>
      <c r="P3">
        <v>23000</v>
      </c>
      <c r="Q3">
        <v>22500</v>
      </c>
      <c r="R3">
        <v>22100</v>
      </c>
      <c r="S3">
        <v>21600</v>
      </c>
      <c r="T3">
        <v>21000</v>
      </c>
    </row>
    <row r="4" spans="1:20">
      <c r="B4">
        <v>139400</v>
      </c>
      <c r="C4">
        <v>121100</v>
      </c>
      <c r="D4">
        <v>107200</v>
      </c>
      <c r="E4">
        <v>93100</v>
      </c>
      <c r="F4">
        <v>78300</v>
      </c>
      <c r="G4">
        <v>64000</v>
      </c>
      <c r="H4">
        <v>50800</v>
      </c>
      <c r="I4">
        <v>48600</v>
      </c>
      <c r="J4">
        <v>35300</v>
      </c>
      <c r="K4">
        <v>27600</v>
      </c>
      <c r="L4">
        <v>26800</v>
      </c>
      <c r="M4">
        <v>26500</v>
      </c>
      <c r="N4">
        <v>26000</v>
      </c>
      <c r="O4">
        <v>25200</v>
      </c>
      <c r="P4">
        <v>24200</v>
      </c>
      <c r="Q4">
        <v>23600</v>
      </c>
      <c r="R4">
        <v>23200</v>
      </c>
      <c r="S4">
        <v>22700</v>
      </c>
      <c r="T4">
        <v>22100</v>
      </c>
    </row>
    <row r="5" spans="1:20">
      <c r="B5">
        <v>143200</v>
      </c>
      <c r="C5">
        <v>125300</v>
      </c>
      <c r="D5">
        <v>110900</v>
      </c>
      <c r="E5">
        <v>96800</v>
      </c>
      <c r="F5">
        <v>82200</v>
      </c>
      <c r="G5">
        <v>67200</v>
      </c>
      <c r="H5">
        <v>53300</v>
      </c>
      <c r="I5">
        <v>51000</v>
      </c>
      <c r="J5">
        <v>37100</v>
      </c>
      <c r="K5">
        <v>29000</v>
      </c>
      <c r="L5">
        <v>28200</v>
      </c>
      <c r="M5">
        <v>27800</v>
      </c>
      <c r="N5">
        <v>27300</v>
      </c>
      <c r="O5">
        <v>26400</v>
      </c>
      <c r="P5">
        <v>25400</v>
      </c>
      <c r="Q5">
        <v>24800</v>
      </c>
      <c r="R5">
        <v>24400</v>
      </c>
      <c r="S5">
        <v>23800</v>
      </c>
      <c r="T5">
        <v>23200</v>
      </c>
    </row>
    <row r="6" spans="1:20">
      <c r="B6">
        <v>147200</v>
      </c>
      <c r="C6">
        <v>129700</v>
      </c>
      <c r="D6">
        <v>114800</v>
      </c>
      <c r="E6">
        <v>100700</v>
      </c>
      <c r="F6">
        <v>86400</v>
      </c>
      <c r="G6">
        <v>70500</v>
      </c>
      <c r="H6">
        <v>56000</v>
      </c>
      <c r="I6">
        <v>53500</v>
      </c>
      <c r="J6">
        <v>38900</v>
      </c>
      <c r="K6">
        <v>30400</v>
      </c>
      <c r="L6">
        <v>29600</v>
      </c>
      <c r="M6">
        <v>29200</v>
      </c>
      <c r="N6">
        <v>28600</v>
      </c>
      <c r="O6">
        <v>27800</v>
      </c>
      <c r="P6">
        <v>26700</v>
      </c>
      <c r="Q6">
        <v>26100</v>
      </c>
      <c r="R6">
        <v>25600</v>
      </c>
      <c r="S6">
        <v>25000</v>
      </c>
      <c r="T6">
        <v>24400</v>
      </c>
    </row>
    <row r="7" spans="1:20">
      <c r="B7">
        <v>151200</v>
      </c>
      <c r="C7">
        <v>134300</v>
      </c>
      <c r="D7">
        <v>118800</v>
      </c>
      <c r="E7">
        <v>104700</v>
      </c>
      <c r="F7">
        <v>90700</v>
      </c>
      <c r="G7">
        <v>74100</v>
      </c>
      <c r="H7">
        <v>58800</v>
      </c>
      <c r="I7">
        <v>56200</v>
      </c>
      <c r="J7">
        <v>40900</v>
      </c>
      <c r="K7">
        <v>32000</v>
      </c>
      <c r="L7">
        <v>31100</v>
      </c>
      <c r="M7">
        <v>30700</v>
      </c>
      <c r="N7">
        <v>30000</v>
      </c>
      <c r="O7">
        <v>29100</v>
      </c>
      <c r="P7">
        <v>28000</v>
      </c>
      <c r="Q7">
        <v>27400</v>
      </c>
      <c r="R7">
        <v>26900</v>
      </c>
      <c r="S7">
        <v>26200</v>
      </c>
      <c r="T7">
        <v>25600</v>
      </c>
    </row>
    <row r="8" spans="1:20">
      <c r="B8">
        <v>153000</v>
      </c>
      <c r="C8">
        <v>139000</v>
      </c>
      <c r="D8">
        <v>123000</v>
      </c>
      <c r="E8">
        <v>108900</v>
      </c>
      <c r="F8">
        <v>95200</v>
      </c>
      <c r="G8">
        <v>77800</v>
      </c>
      <c r="H8">
        <v>61700</v>
      </c>
      <c r="I8">
        <v>59000</v>
      </c>
      <c r="J8">
        <v>42900</v>
      </c>
      <c r="K8">
        <v>33600</v>
      </c>
      <c r="L8">
        <v>32600</v>
      </c>
      <c r="M8">
        <v>32200</v>
      </c>
      <c r="N8">
        <v>31500</v>
      </c>
      <c r="O8">
        <v>30600</v>
      </c>
      <c r="P8">
        <v>29400</v>
      </c>
      <c r="Q8">
        <v>28700</v>
      </c>
      <c r="R8">
        <v>28200</v>
      </c>
      <c r="S8">
        <v>27500</v>
      </c>
      <c r="T8">
        <v>26900</v>
      </c>
    </row>
    <row r="9" spans="1:20">
      <c r="C9">
        <v>143800</v>
      </c>
      <c r="D9">
        <v>127300</v>
      </c>
      <c r="E9">
        <v>113200</v>
      </c>
      <c r="F9">
        <v>100000</v>
      </c>
      <c r="G9">
        <v>81700</v>
      </c>
      <c r="H9">
        <v>64800</v>
      </c>
      <c r="I9">
        <v>62000</v>
      </c>
      <c r="J9">
        <v>45100</v>
      </c>
      <c r="K9">
        <v>35200</v>
      </c>
      <c r="L9">
        <v>34200</v>
      </c>
      <c r="M9">
        <v>33800</v>
      </c>
      <c r="N9">
        <v>33100</v>
      </c>
      <c r="O9">
        <v>32100</v>
      </c>
      <c r="P9">
        <v>30900</v>
      </c>
      <c r="Q9">
        <v>30200</v>
      </c>
      <c r="R9">
        <v>29600</v>
      </c>
      <c r="S9">
        <v>28900</v>
      </c>
      <c r="T9">
        <v>28200</v>
      </c>
    </row>
    <row r="10" spans="1:20">
      <c r="C10">
        <v>148800</v>
      </c>
      <c r="D10">
        <v>131700</v>
      </c>
      <c r="E10">
        <v>117700</v>
      </c>
      <c r="F10">
        <v>104900</v>
      </c>
      <c r="G10">
        <v>85700</v>
      </c>
      <c r="H10">
        <v>68000</v>
      </c>
      <c r="I10">
        <v>65100</v>
      </c>
      <c r="J10">
        <v>47300</v>
      </c>
      <c r="K10">
        <v>37000</v>
      </c>
      <c r="L10">
        <v>36000</v>
      </c>
      <c r="M10">
        <v>35500</v>
      </c>
      <c r="N10">
        <v>34800</v>
      </c>
      <c r="O10">
        <v>33700</v>
      </c>
      <c r="P10">
        <v>32400</v>
      </c>
      <c r="Q10">
        <v>31700</v>
      </c>
      <c r="R10">
        <v>31100</v>
      </c>
      <c r="S10">
        <v>30300</v>
      </c>
      <c r="T10">
        <v>29600</v>
      </c>
    </row>
    <row r="11" spans="1:20">
      <c r="D11">
        <v>136300</v>
      </c>
      <c r="E11">
        <v>122500</v>
      </c>
      <c r="F11">
        <v>110200</v>
      </c>
      <c r="G11">
        <v>90000</v>
      </c>
      <c r="H11">
        <v>71400</v>
      </c>
      <c r="I11">
        <v>68300</v>
      </c>
      <c r="J11">
        <v>49700</v>
      </c>
      <c r="K11">
        <v>38800</v>
      </c>
      <c r="L11">
        <v>37700</v>
      </c>
      <c r="M11">
        <v>37300</v>
      </c>
      <c r="N11">
        <v>36500</v>
      </c>
      <c r="O11">
        <v>35400</v>
      </c>
      <c r="P11">
        <v>34000</v>
      </c>
      <c r="Q11">
        <v>33200</v>
      </c>
      <c r="R11">
        <v>32600</v>
      </c>
      <c r="S11">
        <v>31900</v>
      </c>
      <c r="T11">
        <v>31100</v>
      </c>
    </row>
    <row r="12" spans="1:20">
      <c r="D12">
        <v>142400</v>
      </c>
      <c r="E12">
        <v>127400</v>
      </c>
      <c r="F12">
        <v>115700</v>
      </c>
      <c r="G12">
        <v>94500</v>
      </c>
      <c r="H12">
        <v>75000</v>
      </c>
      <c r="I12">
        <v>71700</v>
      </c>
      <c r="J12">
        <v>52200</v>
      </c>
      <c r="K12">
        <v>40800</v>
      </c>
      <c r="L12">
        <v>39600</v>
      </c>
      <c r="M12">
        <v>39100</v>
      </c>
      <c r="N12">
        <v>38300</v>
      </c>
      <c r="O12">
        <v>37200</v>
      </c>
      <c r="P12">
        <v>35700</v>
      </c>
      <c r="Q12">
        <v>34900</v>
      </c>
      <c r="R12">
        <v>34300</v>
      </c>
      <c r="S12">
        <v>33400</v>
      </c>
      <c r="T12">
        <v>32600</v>
      </c>
    </row>
    <row r="13" spans="1:20">
      <c r="E13">
        <v>132400</v>
      </c>
      <c r="F13">
        <v>121500</v>
      </c>
      <c r="G13">
        <v>99200</v>
      </c>
      <c r="H13">
        <v>78700</v>
      </c>
      <c r="I13">
        <v>75300</v>
      </c>
      <c r="J13">
        <v>54800</v>
      </c>
      <c r="K13">
        <v>42800</v>
      </c>
      <c r="L13">
        <v>41600</v>
      </c>
      <c r="M13">
        <v>41100</v>
      </c>
      <c r="N13">
        <v>40200</v>
      </c>
      <c r="O13">
        <v>39000</v>
      </c>
      <c r="P13">
        <v>37500</v>
      </c>
      <c r="Q13">
        <v>36700</v>
      </c>
      <c r="R13">
        <v>36000</v>
      </c>
      <c r="S13">
        <v>35100</v>
      </c>
      <c r="T13">
        <v>34300</v>
      </c>
    </row>
    <row r="14" spans="1:20">
      <c r="E14">
        <v>139700</v>
      </c>
      <c r="F14">
        <v>127600</v>
      </c>
      <c r="G14">
        <v>104200</v>
      </c>
      <c r="H14">
        <v>82700</v>
      </c>
      <c r="I14">
        <v>79100</v>
      </c>
      <c r="J14">
        <v>57500</v>
      </c>
      <c r="K14">
        <v>44900</v>
      </c>
      <c r="L14">
        <v>43700</v>
      </c>
      <c r="M14">
        <v>43200</v>
      </c>
      <c r="N14">
        <v>42300</v>
      </c>
      <c r="O14">
        <v>41000</v>
      </c>
      <c r="P14">
        <v>39400</v>
      </c>
      <c r="Q14">
        <v>38500</v>
      </c>
      <c r="R14">
        <v>37800</v>
      </c>
      <c r="S14">
        <v>36900</v>
      </c>
      <c r="T14">
        <v>36000</v>
      </c>
    </row>
    <row r="15" spans="1:20">
      <c r="F15">
        <v>134000</v>
      </c>
      <c r="G15">
        <v>109400</v>
      </c>
      <c r="H15">
        <v>86800</v>
      </c>
      <c r="I15">
        <v>83000</v>
      </c>
      <c r="J15">
        <v>60400</v>
      </c>
      <c r="K15">
        <v>47200</v>
      </c>
      <c r="L15">
        <v>45900</v>
      </c>
      <c r="M15">
        <v>45300</v>
      </c>
      <c r="N15">
        <v>44400</v>
      </c>
      <c r="O15">
        <v>43000</v>
      </c>
      <c r="P15">
        <v>41300</v>
      </c>
      <c r="Q15">
        <v>40400</v>
      </c>
      <c r="R15">
        <v>39600</v>
      </c>
      <c r="S15">
        <v>38700</v>
      </c>
      <c r="T15">
        <v>37800</v>
      </c>
    </row>
    <row r="16" spans="1:20">
      <c r="G16">
        <v>114900</v>
      </c>
      <c r="H16">
        <v>91100</v>
      </c>
      <c r="I16">
        <v>87200</v>
      </c>
      <c r="J16">
        <v>63400</v>
      </c>
      <c r="K16">
        <v>49500</v>
      </c>
      <c r="L16">
        <v>48200</v>
      </c>
      <c r="M16">
        <v>47600</v>
      </c>
      <c r="N16">
        <v>46600</v>
      </c>
      <c r="O16">
        <v>45200</v>
      </c>
      <c r="P16">
        <v>43400</v>
      </c>
      <c r="Q16">
        <v>42400</v>
      </c>
      <c r="R16">
        <v>41600</v>
      </c>
      <c r="S16">
        <v>40600</v>
      </c>
      <c r="T16">
        <v>39600</v>
      </c>
    </row>
    <row r="17" spans="1:20">
      <c r="G17">
        <v>120600</v>
      </c>
      <c r="H17">
        <v>95700</v>
      </c>
      <c r="I17">
        <v>91500</v>
      </c>
      <c r="J17">
        <v>66600</v>
      </c>
      <c r="K17">
        <v>52000</v>
      </c>
      <c r="L17">
        <v>50600</v>
      </c>
      <c r="M17">
        <v>49900</v>
      </c>
      <c r="N17">
        <v>48900</v>
      </c>
      <c r="O17">
        <v>47400</v>
      </c>
      <c r="P17">
        <v>45600</v>
      </c>
      <c r="Q17">
        <v>44500</v>
      </c>
      <c r="R17">
        <v>43700</v>
      </c>
      <c r="S17">
        <v>42700</v>
      </c>
      <c r="T17">
        <v>41600</v>
      </c>
    </row>
    <row r="18" spans="1:20">
      <c r="G18">
        <v>126800</v>
      </c>
      <c r="H18">
        <v>100500</v>
      </c>
      <c r="I18">
        <v>96100</v>
      </c>
      <c r="J18">
        <v>69900</v>
      </c>
      <c r="K18">
        <v>54600</v>
      </c>
      <c r="L18">
        <v>53100</v>
      </c>
      <c r="M18">
        <v>52400</v>
      </c>
      <c r="N18">
        <v>51300</v>
      </c>
      <c r="O18">
        <v>49800</v>
      </c>
      <c r="P18">
        <v>47900</v>
      </c>
      <c r="Q18">
        <v>46800</v>
      </c>
      <c r="R18">
        <v>45900</v>
      </c>
      <c r="S18">
        <v>44800</v>
      </c>
      <c r="T18">
        <v>43700</v>
      </c>
    </row>
    <row r="19" spans="1:20">
      <c r="H19">
        <v>105500</v>
      </c>
      <c r="I19">
        <v>100900</v>
      </c>
      <c r="J19">
        <v>73400</v>
      </c>
      <c r="K19">
        <v>57300</v>
      </c>
      <c r="L19">
        <v>55700</v>
      </c>
      <c r="M19">
        <v>55100</v>
      </c>
      <c r="N19">
        <v>53900</v>
      </c>
      <c r="O19">
        <v>52300</v>
      </c>
      <c r="P19">
        <v>50200</v>
      </c>
      <c r="Q19">
        <v>49100</v>
      </c>
      <c r="R19">
        <v>48200</v>
      </c>
      <c r="S19">
        <v>47000</v>
      </c>
      <c r="T19">
        <v>45900</v>
      </c>
    </row>
    <row r="20" spans="1:20">
      <c r="H20">
        <v>110800</v>
      </c>
      <c r="I20">
        <v>105900</v>
      </c>
      <c r="J20">
        <v>77300</v>
      </c>
      <c r="K20">
        <v>60500</v>
      </c>
      <c r="L20">
        <v>58700</v>
      </c>
      <c r="M20">
        <v>58000</v>
      </c>
      <c r="N20">
        <v>56800</v>
      </c>
      <c r="O20">
        <v>55200</v>
      </c>
      <c r="P20">
        <v>52900</v>
      </c>
      <c r="Q20">
        <v>51900</v>
      </c>
      <c r="R20">
        <v>50900</v>
      </c>
      <c r="S20">
        <v>49600</v>
      </c>
      <c r="T20">
        <v>48400</v>
      </c>
    </row>
    <row r="24" spans="1:20">
      <c r="A24">
        <f t="array" aca="1" ref="A24" ca="1">INDEX(E25:E43, MATCH(TRUE, VALUE(SUBSTITUTE(E25:E43, ",", "")) &gt;= E24, 0))</f>
        <v>44000</v>
      </c>
      <c r="B24">
        <f t="array" aca="1" ref="B24" ca="1">IFERROR(INDEX($I$25:$I$43, MATCH(TRUE, VALUE(SUBSTITUTE($I$25:$I$43, ",", "")) &gt; I24, 0)), MAX(VALUE(SUBSTITUTE($I$25:$I$43, ",", ""))))</f>
        <v>46200</v>
      </c>
      <c r="C24">
        <f t="array" aca="1" ref="C24" ca="1">IFERROR(INDEX($M$25:$M$43, MATCH(TRUE, VALUE(SUBSTITUTE($M$25:$M$43, ",", "")) &gt; M24, 0)), MAX(VALUE(SUBSTITUTE($M$25:$M$43, ",", ""))))</f>
        <v>48600</v>
      </c>
      <c r="E24" s="31">
        <f ca="1">'Form-A (1 to 9 Grade)'!F27</f>
        <v>44000</v>
      </c>
      <c r="I24" s="31">
        <f ca="1">A24</f>
        <v>44000</v>
      </c>
      <c r="M24" s="31">
        <f ca="1">B24</f>
        <v>46200</v>
      </c>
    </row>
    <row r="25" spans="1:20">
      <c r="D25" t="str">
        <f>'Form-A (1 to 9 Grade)'!$H$4</f>
        <v>Grade_9</v>
      </c>
      <c r="E25" s="31">
        <f>INDEX($A$2:$T$21, ROW(A1), MATCH(D25, $A$1:$T$1, 0))</f>
        <v>44000</v>
      </c>
      <c r="H25" t="str">
        <f>'Form-A (1 to 9 Grade)'!$H$4</f>
        <v>Grade_9</v>
      </c>
      <c r="I25" s="31">
        <f>INDEX($A$2:$T$21, ROW(E1), MATCH(H25, $A$1:$T$1, 0))</f>
        <v>44000</v>
      </c>
      <c r="L25" t="str">
        <f>'Form-A (1 to 9 Grade)'!$H$4</f>
        <v>Grade_9</v>
      </c>
      <c r="M25" s="31">
        <f>INDEX($A$2:$T$21, ROW(I1), MATCH(L25, $A$1:$T$1, 0))</f>
        <v>44000</v>
      </c>
    </row>
    <row r="26" spans="1:20">
      <c r="D26" t="str">
        <f>'Form-A (1 to 9 Grade)'!$H$4</f>
        <v>Grade_9</v>
      </c>
      <c r="E26" s="31">
        <f t="shared" ref="E26:E43" si="0">INDEX($A$2:$T$21, ROW(A2), MATCH(D26, $A$1:$T$1, 0))</f>
        <v>46200</v>
      </c>
      <c r="H26" t="str">
        <f>'Form-A (1 to 9 Grade)'!$H$4</f>
        <v>Grade_9</v>
      </c>
      <c r="I26" s="31">
        <f t="shared" ref="I26:I33" si="1">INDEX($A$2:$T$21, ROW(E2), MATCH(H26, $A$1:$T$1, 0))</f>
        <v>46200</v>
      </c>
      <c r="L26" t="str">
        <f>'Form-A (1 to 9 Grade)'!$H$4</f>
        <v>Grade_9</v>
      </c>
      <c r="M26" s="31">
        <f t="shared" ref="M26:M33" si="2">INDEX($A$2:$T$21, ROW(I2), MATCH(L26, $A$1:$T$1, 0))</f>
        <v>46200</v>
      </c>
    </row>
    <row r="27" spans="1:20">
      <c r="D27" t="str">
        <f>'Form-A (1 to 9 Grade)'!$H$4</f>
        <v>Grade_9</v>
      </c>
      <c r="E27" s="31">
        <f t="shared" si="0"/>
        <v>48600</v>
      </c>
      <c r="H27" t="str">
        <f>'Form-A (1 to 9 Grade)'!$H$4</f>
        <v>Grade_9</v>
      </c>
      <c r="I27" s="31">
        <f t="shared" si="1"/>
        <v>48600</v>
      </c>
      <c r="L27" t="str">
        <f>'Form-A (1 to 9 Grade)'!$H$4</f>
        <v>Grade_9</v>
      </c>
      <c r="M27" s="31">
        <f t="shared" si="2"/>
        <v>48600</v>
      </c>
    </row>
    <row r="28" spans="1:20">
      <c r="D28" t="str">
        <f>'Form-A (1 to 9 Grade)'!$H$4</f>
        <v>Grade_9</v>
      </c>
      <c r="E28" s="31">
        <f t="shared" si="0"/>
        <v>51000</v>
      </c>
      <c r="H28" t="str">
        <f>'Form-A (1 to 9 Grade)'!$H$4</f>
        <v>Grade_9</v>
      </c>
      <c r="I28" s="31">
        <f t="shared" si="1"/>
        <v>51000</v>
      </c>
      <c r="L28" t="str">
        <f>'Form-A (1 to 9 Grade)'!$H$4</f>
        <v>Grade_9</v>
      </c>
      <c r="M28" s="31">
        <f t="shared" si="2"/>
        <v>51000</v>
      </c>
    </row>
    <row r="29" spans="1:20">
      <c r="D29" t="str">
        <f>'Form-A (1 to 9 Grade)'!$H$4</f>
        <v>Grade_9</v>
      </c>
      <c r="E29" s="31">
        <f t="shared" si="0"/>
        <v>53500</v>
      </c>
      <c r="H29" t="str">
        <f>'Form-A (1 to 9 Grade)'!$H$4</f>
        <v>Grade_9</v>
      </c>
      <c r="I29" s="31">
        <f t="shared" si="1"/>
        <v>53500</v>
      </c>
      <c r="L29" t="str">
        <f>'Form-A (1 to 9 Grade)'!$H$4</f>
        <v>Grade_9</v>
      </c>
      <c r="M29" s="31">
        <f t="shared" si="2"/>
        <v>53500</v>
      </c>
    </row>
    <row r="30" spans="1:20">
      <c r="D30" t="str">
        <f>'Form-A (1 to 9 Grade)'!$H$4</f>
        <v>Grade_9</v>
      </c>
      <c r="E30" s="31">
        <f t="shared" si="0"/>
        <v>56200</v>
      </c>
      <c r="H30" t="str">
        <f>'Form-A (1 to 9 Grade)'!$H$4</f>
        <v>Grade_9</v>
      </c>
      <c r="I30" s="31">
        <f t="shared" si="1"/>
        <v>56200</v>
      </c>
      <c r="L30" t="str">
        <f>'Form-A (1 to 9 Grade)'!$H$4</f>
        <v>Grade_9</v>
      </c>
      <c r="M30" s="31">
        <f t="shared" si="2"/>
        <v>56200</v>
      </c>
    </row>
    <row r="31" spans="1:20">
      <c r="D31" t="str">
        <f>'Form-A (1 to 9 Grade)'!$H$4</f>
        <v>Grade_9</v>
      </c>
      <c r="E31" s="31">
        <f t="shared" si="0"/>
        <v>59000</v>
      </c>
      <c r="H31" t="str">
        <f>'Form-A (1 to 9 Grade)'!$H$4</f>
        <v>Grade_9</v>
      </c>
      <c r="I31" s="31">
        <f t="shared" si="1"/>
        <v>59000</v>
      </c>
      <c r="L31" t="str">
        <f>'Form-A (1 to 9 Grade)'!$H$4</f>
        <v>Grade_9</v>
      </c>
      <c r="M31" s="31">
        <f t="shared" si="2"/>
        <v>59000</v>
      </c>
    </row>
    <row r="32" spans="1:20">
      <c r="D32" t="str">
        <f>'Form-A (1 to 9 Grade)'!$H$4</f>
        <v>Grade_9</v>
      </c>
      <c r="E32" s="31">
        <f t="shared" si="0"/>
        <v>62000</v>
      </c>
      <c r="H32" t="str">
        <f>'Form-A (1 to 9 Grade)'!$H$4</f>
        <v>Grade_9</v>
      </c>
      <c r="I32" s="31">
        <f t="shared" si="1"/>
        <v>62000</v>
      </c>
      <c r="L32" t="str">
        <f>'Form-A (1 to 9 Grade)'!$H$4</f>
        <v>Grade_9</v>
      </c>
      <c r="M32" s="31">
        <f t="shared" si="2"/>
        <v>62000</v>
      </c>
    </row>
    <row r="33" spans="4:13">
      <c r="D33" t="str">
        <f>'Form-A (1 to 9 Grade)'!$H$4</f>
        <v>Grade_9</v>
      </c>
      <c r="E33" s="31">
        <f t="shared" si="0"/>
        <v>65100</v>
      </c>
      <c r="H33" t="str">
        <f>'Form-A (1 to 9 Grade)'!$H$4</f>
        <v>Grade_9</v>
      </c>
      <c r="I33" s="31">
        <f t="shared" si="1"/>
        <v>65100</v>
      </c>
      <c r="L33" t="str">
        <f>'Form-A (1 to 9 Grade)'!$H$4</f>
        <v>Grade_9</v>
      </c>
      <c r="M33" s="31">
        <f t="shared" si="2"/>
        <v>65100</v>
      </c>
    </row>
    <row r="34" spans="4:13">
      <c r="D34" t="str">
        <f>'Form-A (1 to 9 Grade)'!$H$4</f>
        <v>Grade_9</v>
      </c>
      <c r="E34" s="31">
        <f>INDEX($A$2:$T$21, ROW(A10), MATCH(D34, $A$1:$T$1, 0))</f>
        <v>68300</v>
      </c>
      <c r="H34" t="str">
        <f>'Form-A (1 to 9 Grade)'!$H$4</f>
        <v>Grade_9</v>
      </c>
      <c r="I34" s="31">
        <f>INDEX($A$2:$T$21, ROW(E10), MATCH(H34, $A$1:$T$1, 0))</f>
        <v>68300</v>
      </c>
      <c r="L34" t="str">
        <f>'Form-A (1 to 9 Grade)'!$H$4</f>
        <v>Grade_9</v>
      </c>
      <c r="M34" s="31">
        <f>INDEX($A$2:$T$21, ROW(I10), MATCH(L34, $A$1:$T$1, 0))</f>
        <v>68300</v>
      </c>
    </row>
    <row r="35" spans="4:13">
      <c r="D35" t="str">
        <f>'Form-A (1 to 9 Grade)'!$H$4</f>
        <v>Grade_9</v>
      </c>
      <c r="E35" s="31">
        <f t="shared" si="0"/>
        <v>71700</v>
      </c>
      <c r="H35" t="str">
        <f>'Form-A (1 to 9 Grade)'!$H$4</f>
        <v>Grade_9</v>
      </c>
      <c r="I35" s="31">
        <f t="shared" ref="I35:I43" si="3">INDEX($A$2:$T$21, ROW(E11), MATCH(H35, $A$1:$T$1, 0))</f>
        <v>71700</v>
      </c>
      <c r="L35" t="str">
        <f>'Form-A (1 to 9 Grade)'!$H$4</f>
        <v>Grade_9</v>
      </c>
      <c r="M35" s="31">
        <f t="shared" ref="M35:M43" si="4">INDEX($A$2:$T$21, ROW(I11), MATCH(L35, $A$1:$T$1, 0))</f>
        <v>71700</v>
      </c>
    </row>
    <row r="36" spans="4:13">
      <c r="D36" t="str">
        <f>'Form-A (1 to 9 Grade)'!$H$4</f>
        <v>Grade_9</v>
      </c>
      <c r="E36" s="31">
        <f t="shared" si="0"/>
        <v>75300</v>
      </c>
      <c r="H36" t="str">
        <f>'Form-A (1 to 9 Grade)'!$H$4</f>
        <v>Grade_9</v>
      </c>
      <c r="I36" s="31">
        <f t="shared" si="3"/>
        <v>75300</v>
      </c>
      <c r="L36" t="str">
        <f>'Form-A (1 to 9 Grade)'!$H$4</f>
        <v>Grade_9</v>
      </c>
      <c r="M36" s="31">
        <f t="shared" si="4"/>
        <v>75300</v>
      </c>
    </row>
    <row r="37" spans="4:13">
      <c r="D37" t="str">
        <f>'Form-A (1 to 9 Grade)'!$H$4</f>
        <v>Grade_9</v>
      </c>
      <c r="E37" s="31">
        <f t="shared" si="0"/>
        <v>79100</v>
      </c>
      <c r="H37" t="str">
        <f>'Form-A (1 to 9 Grade)'!$H$4</f>
        <v>Grade_9</v>
      </c>
      <c r="I37" s="31">
        <f t="shared" si="3"/>
        <v>79100</v>
      </c>
      <c r="L37" t="str">
        <f>'Form-A (1 to 9 Grade)'!$H$4</f>
        <v>Grade_9</v>
      </c>
      <c r="M37" s="31">
        <f t="shared" si="4"/>
        <v>79100</v>
      </c>
    </row>
    <row r="38" spans="4:13">
      <c r="D38" t="str">
        <f>'Form-A (1 to 9 Grade)'!$H$4</f>
        <v>Grade_9</v>
      </c>
      <c r="E38" s="31">
        <f t="shared" si="0"/>
        <v>83000</v>
      </c>
      <c r="H38" t="str">
        <f>'Form-A (1 to 9 Grade)'!$H$4</f>
        <v>Grade_9</v>
      </c>
      <c r="I38" s="31">
        <f t="shared" si="3"/>
        <v>83000</v>
      </c>
      <c r="L38" t="str">
        <f>'Form-A (1 to 9 Grade)'!$H$4</f>
        <v>Grade_9</v>
      </c>
      <c r="M38" s="31">
        <f t="shared" si="4"/>
        <v>83000</v>
      </c>
    </row>
    <row r="39" spans="4:13">
      <c r="D39" t="str">
        <f>'Form-A (1 to 9 Grade)'!$H$4</f>
        <v>Grade_9</v>
      </c>
      <c r="E39" s="31">
        <f t="shared" si="0"/>
        <v>87200</v>
      </c>
      <c r="H39" t="str">
        <f>'Form-A (1 to 9 Grade)'!$H$4</f>
        <v>Grade_9</v>
      </c>
      <c r="I39" s="31">
        <f t="shared" si="3"/>
        <v>87200</v>
      </c>
      <c r="L39" t="str">
        <f>'Form-A (1 to 9 Grade)'!$H$4</f>
        <v>Grade_9</v>
      </c>
      <c r="M39" s="31">
        <f t="shared" si="4"/>
        <v>87200</v>
      </c>
    </row>
    <row r="40" spans="4:13">
      <c r="D40" t="str">
        <f>'Form-A (1 to 9 Grade)'!$H$4</f>
        <v>Grade_9</v>
      </c>
      <c r="E40" s="31">
        <f t="shared" si="0"/>
        <v>91500</v>
      </c>
      <c r="H40" t="str">
        <f>'Form-A (1 to 9 Grade)'!$H$4</f>
        <v>Grade_9</v>
      </c>
      <c r="I40" s="31">
        <f t="shared" si="3"/>
        <v>91500</v>
      </c>
      <c r="L40" t="str">
        <f>'Form-A (1 to 9 Grade)'!$H$4</f>
        <v>Grade_9</v>
      </c>
      <c r="M40" s="31">
        <f t="shared" si="4"/>
        <v>91500</v>
      </c>
    </row>
    <row r="41" spans="4:13">
      <c r="D41" t="str">
        <f>'Form-A (1 to 9 Grade)'!$H$4</f>
        <v>Grade_9</v>
      </c>
      <c r="E41" s="31">
        <f t="shared" si="0"/>
        <v>96100</v>
      </c>
      <c r="H41" t="str">
        <f>'Form-A (1 to 9 Grade)'!$H$4</f>
        <v>Grade_9</v>
      </c>
      <c r="I41" s="31">
        <f t="shared" si="3"/>
        <v>96100</v>
      </c>
      <c r="L41" t="str">
        <f>'Form-A (1 to 9 Grade)'!$H$4</f>
        <v>Grade_9</v>
      </c>
      <c r="M41" s="31">
        <f t="shared" si="4"/>
        <v>96100</v>
      </c>
    </row>
    <row r="42" spans="4:13">
      <c r="D42" t="str">
        <f>'Form-A (1 to 9 Grade)'!$H$4</f>
        <v>Grade_9</v>
      </c>
      <c r="E42" s="31">
        <f t="shared" si="0"/>
        <v>100900</v>
      </c>
      <c r="H42" t="str">
        <f>'Form-A (1 to 9 Grade)'!$H$4</f>
        <v>Grade_9</v>
      </c>
      <c r="I42" s="31">
        <f t="shared" si="3"/>
        <v>100900</v>
      </c>
      <c r="L42" t="str">
        <f>'Form-A (1 to 9 Grade)'!$H$4</f>
        <v>Grade_9</v>
      </c>
      <c r="M42" s="31">
        <f t="shared" si="4"/>
        <v>100900</v>
      </c>
    </row>
    <row r="43" spans="4:13">
      <c r="D43" t="str">
        <f>'Form-A (1 to 9 Grade)'!$H$4</f>
        <v>Grade_9</v>
      </c>
      <c r="E43" s="31">
        <f t="shared" si="0"/>
        <v>105900</v>
      </c>
      <c r="H43" t="str">
        <f>'Form-A (1 to 9 Grade)'!$H$4</f>
        <v>Grade_9</v>
      </c>
      <c r="I43" s="31">
        <f t="shared" si="3"/>
        <v>105900</v>
      </c>
      <c r="L43" t="str">
        <f>'Form-A (1 to 9 Grade)'!$H$4</f>
        <v>Grade_9</v>
      </c>
      <c r="M43" s="31">
        <f t="shared" si="4"/>
        <v>105900</v>
      </c>
    </row>
  </sheetData>
  <phoneticPr fontId="1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T16"/>
  <sheetViews>
    <sheetView workbookViewId="0">
      <selection activeCell="E26" sqref="E26"/>
    </sheetView>
  </sheetViews>
  <sheetFormatPr defaultRowHeight="15"/>
  <cols>
    <col min="1" max="1" width="10.7109375" bestFit="1" customWidth="1"/>
    <col min="2" max="2" width="18.7109375" bestFit="1" customWidth="1"/>
    <col min="3" max="3" width="17.28515625" bestFit="1" customWidth="1"/>
    <col min="4" max="4" width="17" bestFit="1" customWidth="1"/>
    <col min="5" max="5" width="16.7109375" bestFit="1" customWidth="1"/>
    <col min="6" max="6" width="16.140625" bestFit="1" customWidth="1"/>
    <col min="7" max="7" width="16.7109375" bestFit="1" customWidth="1"/>
    <col min="8" max="8" width="16.28515625" bestFit="1" customWidth="1"/>
    <col min="9" max="9" width="15.7109375" bestFit="1" customWidth="1"/>
    <col min="10" max="10" width="15.85546875" bestFit="1" customWidth="1"/>
  </cols>
  <sheetData>
    <row r="1" spans="1:20">
      <c r="A1" s="32" t="s">
        <v>28</v>
      </c>
      <c r="B1" s="32" t="s">
        <v>29</v>
      </c>
      <c r="C1" s="32" t="s">
        <v>30</v>
      </c>
      <c r="D1" s="32" t="s">
        <v>31</v>
      </c>
      <c r="E1" s="32" t="s">
        <v>32</v>
      </c>
      <c r="F1" s="32" t="s">
        <v>33</v>
      </c>
      <c r="G1" s="32" t="s">
        <v>34</v>
      </c>
      <c r="H1" s="32" t="s">
        <v>35</v>
      </c>
      <c r="I1" s="32" t="s">
        <v>36</v>
      </c>
      <c r="J1" s="32" t="s">
        <v>37</v>
      </c>
      <c r="K1" s="32" t="s">
        <v>38</v>
      </c>
      <c r="L1" s="32" t="s">
        <v>39</v>
      </c>
      <c r="M1" s="32" t="s">
        <v>40</v>
      </c>
      <c r="N1" s="32" t="s">
        <v>41</v>
      </c>
      <c r="O1" s="32" t="s">
        <v>42</v>
      </c>
      <c r="P1" s="32" t="s">
        <v>43</v>
      </c>
      <c r="Q1" s="32" t="s">
        <v>44</v>
      </c>
      <c r="R1" s="32" t="s">
        <v>45</v>
      </c>
      <c r="S1" s="32" t="s">
        <v>46</v>
      </c>
      <c r="T1" s="32" t="s">
        <v>47</v>
      </c>
    </row>
    <row r="2" spans="1:20" s="37" customFormat="1" ht="15.75">
      <c r="A2" s="33" t="s">
        <v>50</v>
      </c>
      <c r="B2" s="34" t="s">
        <v>53</v>
      </c>
      <c r="C2" s="36" t="s">
        <v>54</v>
      </c>
      <c r="D2" s="36" t="s">
        <v>55</v>
      </c>
      <c r="E2" s="36" t="s">
        <v>56</v>
      </c>
      <c r="F2" s="36" t="s">
        <v>57</v>
      </c>
      <c r="G2" s="36" t="s">
        <v>58</v>
      </c>
      <c r="H2" s="36" t="s">
        <v>59</v>
      </c>
      <c r="I2" s="36" t="s">
        <v>60</v>
      </c>
      <c r="J2" s="36" t="s">
        <v>126</v>
      </c>
      <c r="K2" s="36" t="s">
        <v>61</v>
      </c>
      <c r="L2" s="36" t="s">
        <v>62</v>
      </c>
      <c r="M2" s="36" t="s">
        <v>63</v>
      </c>
      <c r="N2" s="36" t="s">
        <v>64</v>
      </c>
      <c r="O2" s="36" t="s">
        <v>65</v>
      </c>
      <c r="P2" s="36" t="s">
        <v>66</v>
      </c>
      <c r="Q2" s="36" t="s">
        <v>67</v>
      </c>
      <c r="R2" s="36" t="s">
        <v>68</v>
      </c>
      <c r="S2" s="36" t="s">
        <v>69</v>
      </c>
      <c r="T2" s="36" t="s">
        <v>70</v>
      </c>
    </row>
    <row r="7" spans="1:20">
      <c r="A7" t="str">
        <f>'Form-A (1 to 9 Grade)'!D25</f>
        <v>Grade_9</v>
      </c>
      <c r="B7" t="str">
        <f>INDEX($A$2:$T$2, ROW(A1), MATCH(A7, $A$1:$T$1, 0))</f>
        <v>(Uv: 44000-105900)</v>
      </c>
    </row>
    <row r="14" spans="1:20">
      <c r="D14" s="35" t="s">
        <v>146</v>
      </c>
    </row>
    <row r="15" spans="1:20">
      <c r="D15" s="35" t="s">
        <v>87</v>
      </c>
    </row>
    <row r="16" spans="1:20">
      <c r="D16" s="35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26</vt:i4>
      </vt:variant>
    </vt:vector>
  </HeadingPairs>
  <TitlesOfParts>
    <vt:vector size="42" baseType="lpstr">
      <vt:lpstr>Instructions</vt:lpstr>
      <vt:lpstr>Form-A (1 to 9 Grade)</vt:lpstr>
      <vt:lpstr>Arrear 1 to 9 Grade</vt:lpstr>
      <vt:lpstr>2026 Gtade list 1-9</vt:lpstr>
      <vt:lpstr>2015 S</vt:lpstr>
      <vt:lpstr>Form-B (10 to 20 Grade)</vt:lpstr>
      <vt:lpstr>10-20 Calculation</vt:lpstr>
      <vt:lpstr>Form-C (Arrear)</vt:lpstr>
      <vt:lpstr>Arrear 10 to 20 Grade</vt:lpstr>
      <vt:lpstr>2026 Grade list 10-20</vt:lpstr>
      <vt:lpstr>2015 Gtade list 10-20</vt:lpstr>
      <vt:lpstr>2015</vt:lpstr>
      <vt:lpstr>2015 S (10-20)</vt:lpstr>
      <vt:lpstr>2026</vt:lpstr>
      <vt:lpstr>Sheet3</vt:lpstr>
      <vt:lpstr>2026 Grade list</vt:lpstr>
      <vt:lpstr>Grade_1</vt:lpstr>
      <vt:lpstr>Grade_10</vt:lpstr>
      <vt:lpstr>Grade_11</vt:lpstr>
      <vt:lpstr>Grade_12</vt:lpstr>
      <vt:lpstr>Grade_13</vt:lpstr>
      <vt:lpstr>Grade_14</vt:lpstr>
      <vt:lpstr>Grade_15</vt:lpstr>
      <vt:lpstr>Grade_16</vt:lpstr>
      <vt:lpstr>Grade_17</vt:lpstr>
      <vt:lpstr>Grade_18</vt:lpstr>
      <vt:lpstr>Grade_19</vt:lpstr>
      <vt:lpstr>Grade_2</vt:lpstr>
      <vt:lpstr>Grade_20</vt:lpstr>
      <vt:lpstr>Grade_3</vt:lpstr>
      <vt:lpstr>Grade_4</vt:lpstr>
      <vt:lpstr>Grade_5</vt:lpstr>
      <vt:lpstr>Grade_6</vt:lpstr>
      <vt:lpstr>Grade_7</vt:lpstr>
      <vt:lpstr>Grade_8</vt:lpstr>
      <vt:lpstr>Grade_9</vt:lpstr>
      <vt:lpstr>'Arrear 1 to 9 Grade'!Print_Area</vt:lpstr>
      <vt:lpstr>'Arrear 10 to 20 Grade'!Print_Area</vt:lpstr>
      <vt:lpstr>'Form-A (1 to 9 Grade)'!Print_Area</vt:lpstr>
      <vt:lpstr>'Form-B (10 to 20 Grade)'!Print_Area</vt:lpstr>
      <vt:lpstr>'Form-C (Arrear)'!Print_Area</vt:lpstr>
      <vt:lpstr>Instructions!Print_Area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dipucvasu@outlook.com</dc:creator>
  <cp:lastModifiedBy>dipucvasu@outlook.com</cp:lastModifiedBy>
  <cp:lastPrinted>2026-10-08T09:49:42Z</cp:lastPrinted>
  <dcterms:created xsi:type="dcterms:W3CDTF">2026-09-20T07:07:37Z</dcterms:created>
  <dcterms:modified xsi:type="dcterms:W3CDTF">2026-10-12T06:16:00Z</dcterms:modified>
</cp:coreProperties>
</file>